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AO\Desktop\БАЛАНС\БАЛАНС 2022\"/>
    </mc:Choice>
  </mc:AlternateContent>
  <bookViews>
    <workbookView xWindow="0" yWindow="0" windowWidth="28800" windowHeight="12300"/>
  </bookViews>
  <sheets>
    <sheet name="0503721" sheetId="1" r:id="rId1"/>
  </sheets>
  <calcPr calcId="162913" fullPrecision="0"/>
</workbook>
</file>

<file path=xl/calcChain.xml><?xml version="1.0" encoding="utf-8"?>
<calcChain xmlns="http://schemas.openxmlformats.org/spreadsheetml/2006/main">
  <c r="H19" i="1" l="1"/>
  <c r="H24" i="1"/>
  <c r="H23" i="1"/>
  <c r="H22" i="1"/>
  <c r="H27" i="1"/>
  <c r="H31" i="1"/>
  <c r="H30" i="1"/>
  <c r="H34" i="1"/>
  <c r="H40" i="1"/>
  <c r="H39" i="1"/>
  <c r="H38" i="1"/>
  <c r="H37" i="1"/>
  <c r="H48" i="1"/>
  <c r="H52" i="1"/>
  <c r="H51" i="1"/>
  <c r="H58" i="1"/>
  <c r="H57" i="1"/>
  <c r="H56" i="1"/>
  <c r="H67" i="1"/>
  <c r="H66" i="1"/>
  <c r="H65" i="1"/>
  <c r="H64" i="1"/>
  <c r="H63" i="1"/>
  <c r="H62" i="1"/>
  <c r="H61" i="1"/>
  <c r="H73" i="1"/>
  <c r="H82" i="1"/>
  <c r="H81" i="1"/>
  <c r="H80" i="1"/>
  <c r="H79" i="1"/>
  <c r="H86" i="1"/>
  <c r="H85" i="1"/>
  <c r="H102" i="1"/>
  <c r="H101" i="1"/>
  <c r="H100" i="1"/>
  <c r="H99" i="1"/>
  <c r="H98" i="1"/>
  <c r="H97" i="1"/>
  <c r="E18" i="1" l="1"/>
  <c r="F18" i="1"/>
  <c r="G18" i="1"/>
  <c r="H18" i="1"/>
  <c r="E21" i="1"/>
  <c r="F21" i="1"/>
  <c r="G21" i="1"/>
  <c r="H21" i="1"/>
  <c r="E26" i="1"/>
  <c r="F26" i="1"/>
  <c r="G26" i="1"/>
  <c r="H26" i="1"/>
  <c r="E29" i="1"/>
  <c r="F29" i="1"/>
  <c r="G29" i="1"/>
  <c r="H29" i="1"/>
  <c r="E33" i="1"/>
  <c r="F33" i="1"/>
  <c r="G33" i="1"/>
  <c r="H33" i="1"/>
  <c r="E36" i="1"/>
  <c r="F36" i="1"/>
  <c r="G36" i="1"/>
  <c r="H36" i="1"/>
  <c r="E47" i="1"/>
  <c r="F47" i="1"/>
  <c r="G47" i="1"/>
  <c r="H47" i="1"/>
  <c r="E50" i="1"/>
  <c r="F50" i="1"/>
  <c r="G50" i="1"/>
  <c r="H50" i="1"/>
  <c r="E55" i="1"/>
  <c r="F55" i="1"/>
  <c r="G55" i="1"/>
  <c r="H55" i="1"/>
  <c r="E60" i="1"/>
  <c r="F60" i="1"/>
  <c r="G60" i="1"/>
  <c r="H60" i="1"/>
  <c r="E69" i="1"/>
  <c r="F69" i="1"/>
  <c r="G69" i="1"/>
  <c r="H70" i="1"/>
  <c r="H69" i="1" s="1"/>
  <c r="E72" i="1"/>
  <c r="F72" i="1"/>
  <c r="G72" i="1"/>
  <c r="H72" i="1"/>
  <c r="E75" i="1"/>
  <c r="F75" i="1"/>
  <c r="G75" i="1"/>
  <c r="H76" i="1"/>
  <c r="H75" i="1" s="1"/>
  <c r="E78" i="1"/>
  <c r="F78" i="1"/>
  <c r="G78" i="1"/>
  <c r="H78" i="1"/>
  <c r="E84" i="1"/>
  <c r="F84" i="1"/>
  <c r="G84" i="1"/>
  <c r="H84" i="1"/>
  <c r="E88" i="1"/>
  <c r="F88" i="1"/>
  <c r="G88" i="1"/>
  <c r="H89" i="1"/>
  <c r="H88" i="1"/>
  <c r="E96" i="1"/>
  <c r="F96" i="1"/>
  <c r="G96" i="1"/>
  <c r="H96" i="1"/>
  <c r="H106" i="1"/>
  <c r="E108" i="1"/>
  <c r="F108" i="1"/>
  <c r="G108" i="1"/>
  <c r="H109" i="1"/>
  <c r="H110" i="1"/>
  <c r="E111" i="1"/>
  <c r="F111" i="1"/>
  <c r="G111" i="1"/>
  <c r="H112" i="1"/>
  <c r="H113" i="1"/>
  <c r="E114" i="1"/>
  <c r="F114" i="1"/>
  <c r="G114" i="1"/>
  <c r="H115" i="1"/>
  <c r="H116" i="1"/>
  <c r="H114" i="1" s="1"/>
  <c r="E117" i="1"/>
  <c r="F117" i="1"/>
  <c r="G117" i="1"/>
  <c r="H118" i="1"/>
  <c r="H119" i="1"/>
  <c r="H121" i="1"/>
  <c r="H122" i="1"/>
  <c r="E124" i="1"/>
  <c r="F124" i="1"/>
  <c r="G124" i="1"/>
  <c r="H125" i="1"/>
  <c r="H126" i="1"/>
  <c r="E127" i="1"/>
  <c r="F127" i="1"/>
  <c r="G127" i="1"/>
  <c r="G107" i="1" s="1"/>
  <c r="H133" i="1"/>
  <c r="H127" i="1" s="1"/>
  <c r="H134" i="1"/>
  <c r="H135" i="1"/>
  <c r="E138" i="1"/>
  <c r="F138" i="1"/>
  <c r="G138" i="1"/>
  <c r="H139" i="1"/>
  <c r="H140" i="1"/>
  <c r="H138" i="1" s="1"/>
  <c r="E141" i="1"/>
  <c r="F141" i="1"/>
  <c r="G141" i="1"/>
  <c r="H142" i="1"/>
  <c r="H141" i="1" s="1"/>
  <c r="H143" i="1"/>
  <c r="E144" i="1"/>
  <c r="F144" i="1"/>
  <c r="G144" i="1"/>
  <c r="H145" i="1"/>
  <c r="H144" i="1"/>
  <c r="H146" i="1"/>
  <c r="E147" i="1"/>
  <c r="F147" i="1"/>
  <c r="G147" i="1"/>
  <c r="H148" i="1"/>
  <c r="H149" i="1"/>
  <c r="H147" i="1" s="1"/>
  <c r="E150" i="1"/>
  <c r="F150" i="1"/>
  <c r="G150" i="1"/>
  <c r="H151" i="1"/>
  <c r="H152" i="1"/>
  <c r="E153" i="1"/>
  <c r="F153" i="1"/>
  <c r="G153" i="1"/>
  <c r="H154" i="1"/>
  <c r="H155" i="1"/>
  <c r="E162" i="1"/>
  <c r="F162" i="1"/>
  <c r="G162" i="1"/>
  <c r="G161" i="1" s="1"/>
  <c r="H163" i="1"/>
  <c r="H162" i="1" s="1"/>
  <c r="H164" i="1"/>
  <c r="E165" i="1"/>
  <c r="F165" i="1"/>
  <c r="G165" i="1"/>
  <c r="H166" i="1"/>
  <c r="H165" i="1"/>
  <c r="H167" i="1"/>
  <c r="E168" i="1"/>
  <c r="E161" i="1" s="1"/>
  <c r="F168" i="1"/>
  <c r="G168" i="1"/>
  <c r="H169" i="1"/>
  <c r="H170" i="1"/>
  <c r="H168" i="1" s="1"/>
  <c r="H171" i="1"/>
  <c r="H172" i="1"/>
  <c r="H17" i="1"/>
  <c r="F107" i="1" l="1"/>
  <c r="H111" i="1"/>
  <c r="H54" i="1"/>
  <c r="H105" i="1" s="1"/>
  <c r="F137" i="1"/>
  <c r="F136" i="1" s="1"/>
  <c r="G137" i="1"/>
  <c r="G136" i="1" s="1"/>
  <c r="H108" i="1"/>
  <c r="G54" i="1"/>
  <c r="G17" i="1"/>
  <c r="G105" i="1" s="1"/>
  <c r="H161" i="1"/>
  <c r="F161" i="1"/>
  <c r="H153" i="1"/>
  <c r="H150" i="1"/>
  <c r="E137" i="1"/>
  <c r="E136" i="1" s="1"/>
  <c r="H117" i="1"/>
  <c r="E54" i="1"/>
  <c r="F54" i="1"/>
  <c r="F17" i="1"/>
  <c r="G104" i="1"/>
  <c r="H124" i="1"/>
  <c r="E107" i="1"/>
  <c r="E104" i="1" s="1"/>
  <c r="E17" i="1"/>
  <c r="E105" i="1" s="1"/>
  <c r="H107" i="1"/>
  <c r="F105" i="1"/>
  <c r="H137" i="1"/>
  <c r="H136" i="1" s="1"/>
  <c r="F104" i="1" l="1"/>
  <c r="H104" i="1"/>
</calcChain>
</file>

<file path=xl/sharedStrings.xml><?xml version="1.0" encoding="utf-8"?>
<sst xmlns="http://schemas.openxmlformats.org/spreadsheetml/2006/main" count="481" uniqueCount="342">
  <si>
    <t>ОТЧЕТ  О ФИНАНСОВЫХ РЕЗУЛЬТАТАХ ДЕЯТЕЛЬНОСТИ УЧРЕЖДЕНИЯ</t>
  </si>
  <si>
    <t>КОДЫ</t>
  </si>
  <si>
    <t>0503721</t>
  </si>
  <si>
    <t>Периодичность:  годовая</t>
  </si>
  <si>
    <t>Код</t>
  </si>
  <si>
    <t>Код анали-тики</t>
  </si>
  <si>
    <t>Деятельность</t>
  </si>
  <si>
    <t>Наименование показателя</t>
  </si>
  <si>
    <t>стро-</t>
  </si>
  <si>
    <t>с целевыми</t>
  </si>
  <si>
    <t>Итого</t>
  </si>
  <si>
    <t>ки</t>
  </si>
  <si>
    <t>средствами</t>
  </si>
  <si>
    <t>6</t>
  </si>
  <si>
    <t>7</t>
  </si>
  <si>
    <t>010</t>
  </si>
  <si>
    <t>100</t>
  </si>
  <si>
    <t>030</t>
  </si>
  <si>
    <t>120</t>
  </si>
  <si>
    <t>040</t>
  </si>
  <si>
    <t>130</t>
  </si>
  <si>
    <t>050</t>
  </si>
  <si>
    <t>140</t>
  </si>
  <si>
    <t>060</t>
  </si>
  <si>
    <t>150</t>
  </si>
  <si>
    <t>090</t>
  </si>
  <si>
    <t>170</t>
  </si>
  <si>
    <t>180</t>
  </si>
  <si>
    <t>Форма 0503721 с.2</t>
  </si>
  <si>
    <t>200</t>
  </si>
  <si>
    <t>160</t>
  </si>
  <si>
    <t>210</t>
  </si>
  <si>
    <t>220</t>
  </si>
  <si>
    <t>190</t>
  </si>
  <si>
    <t>230</t>
  </si>
  <si>
    <t>240</t>
  </si>
  <si>
    <t>250</t>
  </si>
  <si>
    <t>260</t>
  </si>
  <si>
    <t>290</t>
  </si>
  <si>
    <t>Форма 0503721 с.3</t>
  </si>
  <si>
    <t>270</t>
  </si>
  <si>
    <t>300</t>
  </si>
  <si>
    <t>301</t>
  </si>
  <si>
    <t>302</t>
  </si>
  <si>
    <t>310</t>
  </si>
  <si>
    <t>320</t>
  </si>
  <si>
    <t>321</t>
  </si>
  <si>
    <t>322</t>
  </si>
  <si>
    <t>410</t>
  </si>
  <si>
    <t>330</t>
  </si>
  <si>
    <t>331</t>
  </si>
  <si>
    <t>332</t>
  </si>
  <si>
    <t>420</t>
  </si>
  <si>
    <t>350</t>
  </si>
  <si>
    <t>351</t>
  </si>
  <si>
    <t>352</t>
  </si>
  <si>
    <t>430</t>
  </si>
  <si>
    <t>360</t>
  </si>
  <si>
    <t>361</t>
  </si>
  <si>
    <t>340</t>
  </si>
  <si>
    <t>362</t>
  </si>
  <si>
    <t>440</t>
  </si>
  <si>
    <t>370</t>
  </si>
  <si>
    <t>371</t>
  </si>
  <si>
    <t>х</t>
  </si>
  <si>
    <t>372</t>
  </si>
  <si>
    <t>Форма 0503721 с.4</t>
  </si>
  <si>
    <t>390</t>
  </si>
  <si>
    <t>510</t>
  </si>
  <si>
    <t>610</t>
  </si>
  <si>
    <t>520</t>
  </si>
  <si>
    <t>620</t>
  </si>
  <si>
    <t>441</t>
  </si>
  <si>
    <t>530</t>
  </si>
  <si>
    <t>442</t>
  </si>
  <si>
    <t>630</t>
  </si>
  <si>
    <t>460</t>
  </si>
  <si>
    <t>461</t>
  </si>
  <si>
    <t>540</t>
  </si>
  <si>
    <t>462</t>
  </si>
  <si>
    <t>640</t>
  </si>
  <si>
    <t>470</t>
  </si>
  <si>
    <t>471</t>
  </si>
  <si>
    <t>550</t>
  </si>
  <si>
    <t>472</t>
  </si>
  <si>
    <t>650</t>
  </si>
  <si>
    <t>480</t>
  </si>
  <si>
    <t>481</t>
  </si>
  <si>
    <t>560</t>
  </si>
  <si>
    <t>482</t>
  </si>
  <si>
    <t>660</t>
  </si>
  <si>
    <t>Форма 0503721 с.5</t>
  </si>
  <si>
    <t>521</t>
  </si>
  <si>
    <t>710</t>
  </si>
  <si>
    <t>522</t>
  </si>
  <si>
    <t>810</t>
  </si>
  <si>
    <t>531</t>
  </si>
  <si>
    <t>720</t>
  </si>
  <si>
    <t>532</t>
  </si>
  <si>
    <t>820</t>
  </si>
  <si>
    <t>541</t>
  </si>
  <si>
    <t>730</t>
  </si>
  <si>
    <t>542</t>
  </si>
  <si>
    <t>830</t>
  </si>
  <si>
    <t>"________"    _______________  20 ___  г.</t>
  </si>
  <si>
    <t>Форма по ОКУД</t>
  </si>
  <si>
    <t>Дата</t>
  </si>
  <si>
    <t>по ОКПО</t>
  </si>
  <si>
    <t>Глава по БК</t>
  </si>
  <si>
    <t>по ОКЕИ</t>
  </si>
  <si>
    <t>на</t>
  </si>
  <si>
    <t>Учреждение</t>
  </si>
  <si>
    <t>Обособленное подразделение</t>
  </si>
  <si>
    <t>Учредитель</t>
  </si>
  <si>
    <t>Наименование органа, осуществляющего полномочия учредителя</t>
  </si>
  <si>
    <t>Централизованная бухгалтерия</t>
  </si>
  <si>
    <t>(наименование, ОГРН, ИНН, КПП, местонахождение )</t>
  </si>
  <si>
    <t>Главный бухгалтер</t>
  </si>
  <si>
    <t>(подпись)</t>
  </si>
  <si>
    <t>(расшифровка подписи)</t>
  </si>
  <si>
    <t xml:space="preserve">(подпись)                          </t>
  </si>
  <si>
    <t>Руководитель</t>
  </si>
  <si>
    <t>(уполномоченное лицо)</t>
  </si>
  <si>
    <t>(должность)</t>
  </si>
  <si>
    <t>(телефон, e-mail)</t>
  </si>
  <si>
    <t>ИНН</t>
  </si>
  <si>
    <t>по ОКТМО</t>
  </si>
  <si>
    <t>Деятельность по</t>
  </si>
  <si>
    <t>государственному</t>
  </si>
  <si>
    <t>заданию</t>
  </si>
  <si>
    <t>Приносящая</t>
  </si>
  <si>
    <t>доход</t>
  </si>
  <si>
    <t>деятельность</t>
  </si>
  <si>
    <t>PRD</t>
  </si>
  <si>
    <t>IST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</si>
  <si>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</si>
  <si>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</si>
  <si>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</si>
  <si>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</si>
  <si>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</si>
  <si>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</si>
  <si>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</si>
  <si>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</si>
  <si>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COLS_OLAP</t>
  </si>
  <si>
    <t>ROWS_OLAP</t>
  </si>
  <si>
    <t>glbuhg2</t>
  </si>
  <si>
    <t>ruk2</t>
  </si>
  <si>
    <t>ruk3</t>
  </si>
  <si>
    <t>450</t>
  </si>
  <si>
    <t>400</t>
  </si>
  <si>
    <t>431</t>
  </si>
  <si>
    <t>432</t>
  </si>
  <si>
    <t>Чистое изменение доходов будущих периодов</t>
  </si>
  <si>
    <t>Чистое изменение резервов предстоящих расходов</t>
  </si>
  <si>
    <t>41Х</t>
  </si>
  <si>
    <t>42Х</t>
  </si>
  <si>
    <t>43Х</t>
  </si>
  <si>
    <t>уменьшение затрат</t>
  </si>
  <si>
    <t>Серийный номер сертификата</t>
  </si>
  <si>
    <t>Документ подписан ЭЦП:</t>
  </si>
  <si>
    <t>Кем подписан</t>
  </si>
  <si>
    <t>Дата подписания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</si>
  <si>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</si>
  <si>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</si>
  <si>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</si>
  <si>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</si>
  <si>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</si>
  <si>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</si>
  <si>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pravopr</t>
  </si>
  <si>
    <t>oktmor</t>
  </si>
  <si>
    <t>ukonf</t>
  </si>
  <si>
    <t>pprch</t>
  </si>
  <si>
    <t>070</t>
  </si>
  <si>
    <t>110</t>
  </si>
  <si>
    <t>280</t>
  </si>
  <si>
    <t>391</t>
  </si>
  <si>
    <t>392</t>
  </si>
  <si>
    <t>451</t>
  </si>
  <si>
    <t>452</t>
  </si>
  <si>
    <t>Чистое поступление нематериальных активов</t>
  </si>
  <si>
    <t>Чистое поступление непроизведенных активов</t>
  </si>
  <si>
    <t>уменьшение стоимости основных средств</t>
  </si>
  <si>
    <t>уменьшение стоимости нематериальных активов</t>
  </si>
  <si>
    <t>уменьшение стоимости непроизведенных активов</t>
  </si>
  <si>
    <t>Чистое поступление материальных запасов</t>
  </si>
  <si>
    <t>Чистое изменение затрат на изготовление готовой продукции 
(работ, услуг)</t>
  </si>
  <si>
    <t xml:space="preserve">х
</t>
  </si>
  <si>
    <t>Чистое изменение расходов будущих периодов</t>
  </si>
  <si>
    <t>Чистое поступление денежных средств и их эквивалентов</t>
  </si>
  <si>
    <t>выбытие денежных средств и их эквивалентов</t>
  </si>
  <si>
    <t>Чистое поступление ценных бумаг, кроме акций</t>
  </si>
  <si>
    <t>уменьшение стоимости ценных бумаг, кроме акций и иных 
финансовых инструментов</t>
  </si>
  <si>
    <t>Чистое поступление акций и иных финансовых инструментов</t>
  </si>
  <si>
    <t>уменьшение стоимости акций и иных финансовых инструментов</t>
  </si>
  <si>
    <t>Чистое предоставление займов (ссуд)</t>
  </si>
  <si>
    <t>уменьшение задолженности по предоставленным займам (ссудам)</t>
  </si>
  <si>
    <t>уменьшение стоимости иных финансовых активов</t>
  </si>
  <si>
    <t>уменьшение дебиторской задолженности</t>
  </si>
  <si>
    <t>Чистое увеличение задолженности по внутренним привлеченным 
заимствованиям</t>
  </si>
  <si>
    <t>уменьшениезадолженности по внутренним привлеченным заимствованиям</t>
  </si>
  <si>
    <t>Чистое увеличение  задолженности по внешним привлеченным 
заимствованиям</t>
  </si>
  <si>
    <t>уменьшение задолженности по внешним привлеченным заимствованиям</t>
  </si>
  <si>
    <t>уменьшение прочей кредиторской задолженности</t>
  </si>
  <si>
    <t>Единица измерения: руб.</t>
  </si>
  <si>
    <t>Руководитель      ____________________________________________________</t>
  </si>
  <si>
    <t>Исполнитель      _______________________________________________</t>
  </si>
  <si>
    <t>Чистое поступление прав пользования</t>
  </si>
  <si>
    <t>уменьшение стоимости прав пользования</t>
  </si>
  <si>
    <t>уменьшение стоимости материальных запасов
      из них:</t>
  </si>
  <si>
    <t>35Х</t>
  </si>
  <si>
    <t>45Х</t>
  </si>
  <si>
    <t>ГБПОУ РО "РГМТ"</t>
  </si>
  <si>
    <t>Новиков А.В.</t>
  </si>
  <si>
    <t>01 января 2023 г.</t>
  </si>
  <si>
    <t>Калугина Н.А</t>
  </si>
  <si>
    <t>ГОД</t>
  </si>
  <si>
    <t>5</t>
  </si>
  <si>
    <t>01.01.2023</t>
  </si>
  <si>
    <t>3</t>
  </si>
  <si>
    <t>500</t>
  </si>
  <si>
    <t>Операции с финансовыми активами и обязательствами (стр.420 - стр.
510)</t>
  </si>
  <si>
    <t>Операции с финансовыми активами (стр. 430 + стр. 440 + стр. 450 + стр. 460 + стр. 470 + стр. 480)</t>
  </si>
  <si>
    <t>Чистое поступление иных финансовых активов</t>
  </si>
  <si>
    <t>Чистое увеличение дебиторской задолженности</t>
  </si>
  <si>
    <t>в том числе:
увеличение стоимости ценных бумаг, кроме акций и иных 
финансовых инструментов</t>
  </si>
  <si>
    <t>в том числе:
увеличение задолженности по предоставленным займам (ссудам)</t>
  </si>
  <si>
    <t>в том числе:
увеличение стоимости иных финансовых активов</t>
  </si>
  <si>
    <t>в том числе:
увеличение дебиторской задолженности</t>
  </si>
  <si>
    <t>Операции с обязательствами (стр.520 + стр.530 + стр.540+ стр.550+ стр.560)</t>
  </si>
  <si>
    <t>Чистое увеличение прочей кредиторской задолженности</t>
  </si>
  <si>
    <t>в том числе:
увеличение задолженности по внутренним привлеченным заимствованиям</t>
  </si>
  <si>
    <t>в том числе:
увеличение задолженности по внешним привлеченным заимствованиям</t>
  </si>
  <si>
    <t>в том числе:
увеличение прочей кредиторской задолженности</t>
  </si>
  <si>
    <t>Оплата труда и начисления на выплаты по оплате труда
                   в том числе:</t>
  </si>
  <si>
    <t>Оплата работ, услуг
                   в том числе:</t>
  </si>
  <si>
    <t>Доходы от собственности
                   в том числе:</t>
  </si>
  <si>
    <t>Доходы (стр.030 + стр.040 + стр.050 + стр.060 + стр.070 + стр.090 + стр.100 + стр.110)</t>
  </si>
  <si>
    <t>Доходы от оказания платных услуг (работ), компенсаций затрат
                   в том числе:</t>
  </si>
  <si>
    <t>Штрафы, пени, неустойки, возмещения ущерба
                   в том числе:</t>
  </si>
  <si>
    <t>Безвозмездные  поступления текущего характера
                   в том числе:</t>
  </si>
  <si>
    <t>Доходы от операций с активами
                   в том числе:</t>
  </si>
  <si>
    <t>Прочие доходы
                   в том числе:</t>
  </si>
  <si>
    <t>Безвозмездные недежные поступления в сектор государственного управления
                   в том числе:</t>
  </si>
  <si>
    <t>Расходы  (стр.160 + стр.170 + стр. 190 + стр.210 +                                                             стр. 230 + стр. 240 + стр. 250 + стр. 260 + стр. 270 )</t>
  </si>
  <si>
    <t>Обслуживание долговых обязательств
                   в том числе:</t>
  </si>
  <si>
    <t>Безвозмездные перечисления текущего характера организациям
                   в том числе:</t>
  </si>
  <si>
    <t>Безвозмездные перечисления бюджетам
                   в том числе:</t>
  </si>
  <si>
    <t>Социальное обеспечение
                   в том числе:</t>
  </si>
  <si>
    <t>Расходы по операциям с активами 
                   в том числе:</t>
  </si>
  <si>
    <t>Безвозмездные перечисления капитального характера организациям
                   в том числе:</t>
  </si>
  <si>
    <t>Чистый операционный результат (стр.301 - стр.302); (стр.310 + стр.410)</t>
  </si>
  <si>
    <t>Операционный результат до налогообложения  (стр.010 - стр.150)</t>
  </si>
  <si>
    <t>Налог на прибыль</t>
  </si>
  <si>
    <t>Операции с нефинансовыми активами (стр.320 + стр.330 + стр.350 + стр.360 + стр.370+ стр.380 + стр.390 + стр.400)</t>
  </si>
  <si>
    <t>Чистое поступление основных средств</t>
  </si>
  <si>
    <t>в том числе:
увеличение стоимости основных средств</t>
  </si>
  <si>
    <t>в том числе:
увеличение стоимости нематериальных активов</t>
  </si>
  <si>
    <t>в том числе:
увеличение стоимости непроизведенных активов</t>
  </si>
  <si>
    <t>в том числе:
увеличение стоимости материальных запасов
      из них:</t>
  </si>
  <si>
    <t>в том числе:
увеличение стоимости прав пользования</t>
  </si>
  <si>
    <t>60701000</t>
  </si>
  <si>
    <t>в том числе:
поступление денежных средств и их эквивалентов</t>
  </si>
  <si>
    <t>Безвозмездные  поступления капитального характера
                   в том числе:</t>
  </si>
  <si>
    <t>Прочие расходы
                   в том числе:</t>
  </si>
  <si>
    <t>в том числе:
увеличение затрат</t>
  </si>
  <si>
    <t>в том числе:
увеличение стоимости акций и иных финансовых инструментов</t>
  </si>
  <si>
    <t>Налоги, пошлины и сборы</t>
  </si>
  <si>
    <t>291</t>
  </si>
  <si>
    <t>Штрафы за нарушение законодательства о налогах и сборах, законодательства о страховых взносах</t>
  </si>
  <si>
    <t>292</t>
  </si>
  <si>
    <t>293</t>
  </si>
  <si>
    <t>Штрафы за нарушение законодательства о закупках и нарушение условий контрактов (договоров)</t>
  </si>
  <si>
    <t>295</t>
  </si>
  <si>
    <t>Другие экономические санкции</t>
  </si>
  <si>
    <t>296</t>
  </si>
  <si>
    <t>Иные выплаты текущего характера физическим лицам</t>
  </si>
  <si>
    <t>Иные выплаты текущего характера организациям</t>
  </si>
  <si>
    <t>297</t>
  </si>
  <si>
    <t>Амортизация</t>
  </si>
  <si>
    <t>271</t>
  </si>
  <si>
    <t>Расходование материальных запасов</t>
  </si>
  <si>
    <t>272</t>
  </si>
  <si>
    <t>262</t>
  </si>
  <si>
    <t>Пособия по социальной помощи населению в денежной форме</t>
  </si>
  <si>
    <t>263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</si>
  <si>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</si>
  <si>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</si>
  <si>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264</t>
  </si>
  <si>
    <t>Социальные пособия и компенсации персоналу в денежной форме</t>
  </si>
  <si>
    <t>266</t>
  </si>
  <si>
    <t>Безвозмездные перечисления (передачи) текущего характера сектора государственного управления</t>
  </si>
  <si>
    <t>241</t>
  </si>
  <si>
    <t>Услуги связи</t>
  </si>
  <si>
    <t>221</t>
  </si>
  <si>
    <t>Транспортные услуги</t>
  </si>
  <si>
    <t>222</t>
  </si>
  <si>
    <t>223</t>
  </si>
  <si>
    <t>Коммунальные услуги</t>
  </si>
  <si>
    <t>Работы, услуги по содержанию имущества</t>
  </si>
  <si>
    <t>225</t>
  </si>
  <si>
    <t>226</t>
  </si>
  <si>
    <t>Прочие работы, услуги</t>
  </si>
  <si>
    <t>Страхование</t>
  </si>
  <si>
    <t>227</t>
  </si>
  <si>
    <t>Арендная плата за пользование земельными участками и другими обособленными природными объектами</t>
  </si>
  <si>
    <t>229</t>
  </si>
  <si>
    <t>211</t>
  </si>
  <si>
    <t>Заработная плата</t>
  </si>
  <si>
    <t>212</t>
  </si>
  <si>
    <t>Прочие несоциальные выплаты персоналу в денежной форме</t>
  </si>
  <si>
    <t>Начисления на выплаты по оплате труда</t>
  </si>
  <si>
    <t>213</t>
  </si>
  <si>
    <t>Безвозмездные неденежные поступления текущего характера от физических лиц</t>
  </si>
  <si>
    <t>193</t>
  </si>
  <si>
    <t>Безвозмездные неденежные поступления капитального характера от сектора государственного управления и организаций государственного сектора</t>
  </si>
  <si>
    <t>195</t>
  </si>
  <si>
    <t>Иные доходы</t>
  </si>
  <si>
    <t>189</t>
  </si>
  <si>
    <t>Доходы от выбытия активов</t>
  </si>
  <si>
    <t>172</t>
  </si>
  <si>
    <t>Чрезвычайные доходы от операций с активами</t>
  </si>
  <si>
    <t>173</t>
  </si>
  <si>
    <t>Выпадающие доходы</t>
  </si>
  <si>
    <t>174</t>
  </si>
  <si>
    <t>Доходы от оценки активов и обязательств</t>
  </si>
  <si>
    <t>176</t>
  </si>
  <si>
    <t>162</t>
  </si>
  <si>
    <t>Поступления капитального характера бюджетным и автономным учреждениям от сектора государственного управления</t>
  </si>
  <si>
    <t>Поступления текущего характера бюджетным и автономным учреждениям от сектора государственного управления</t>
  </si>
  <si>
    <t>152</t>
  </si>
  <si>
    <t>Поступления текущего характера от иных резидентов (за исключением сектора государственного управления и организаций государственного сектора)</t>
  </si>
  <si>
    <t>155</t>
  </si>
  <si>
    <t>Доходы от штрафных санкций за нарушение законодательства о закупках и нарушение условий контрактов (договоров)</t>
  </si>
  <si>
    <t>141</t>
  </si>
  <si>
    <t>Доходы от оказания платных услуг (работ)</t>
  </si>
  <si>
    <t>131</t>
  </si>
  <si>
    <t>Доходы от компенсации затрат</t>
  </si>
  <si>
    <t>134</t>
  </si>
  <si>
    <t>135</t>
  </si>
  <si>
    <t>Доходы по условным арендным платежам</t>
  </si>
  <si>
    <t>121</t>
  </si>
  <si>
    <t>Доходы от операционной аренды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</si>
</sst>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 \-\ #,##0.00;\ \-"/>
  </numFmts>
  <fonts count="35" x14ac:knownFonts="1">
    <font>
      <sz val="10"/>
      <name val="Arial Cyr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sz val="12"/>
      <name val="Arial Cyr"/>
      <family val="2"/>
      <charset val="204"/>
    </font>
    <font>
      <sz val="9"/>
      <name val="Arial Cyr"/>
      <family val="2"/>
      <charset val="204"/>
    </font>
    <font>
      <i/>
      <sz val="9"/>
      <name val="Arial Cyr"/>
      <family val="2"/>
      <charset val="204"/>
    </font>
    <font>
      <b/>
      <i/>
      <sz val="8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i/>
      <sz val="9"/>
      <name val="Arial Cyr"/>
      <charset val="204"/>
    </font>
    <font>
      <sz val="8"/>
      <name val="Arial Cyr"/>
      <charset val="204"/>
    </font>
    <font>
      <b/>
      <sz val="9"/>
      <name val="Arial Cyr"/>
      <charset val="204"/>
    </font>
    <font>
      <b/>
      <sz val="8"/>
      <name val="Arial Cyr"/>
      <charset val="204"/>
    </font>
    <font>
      <i/>
      <sz val="12"/>
      <name val="Arial Cyr"/>
      <charset val="204"/>
    </font>
    <font>
      <i/>
      <sz val="8"/>
      <name val="Arial Cyr"/>
      <charset val="204"/>
    </font>
    <font>
      <sz val="10"/>
      <name val="Arial Cyr"/>
      <family val="2"/>
      <charset val="204"/>
    </font>
    <font>
      <b/>
      <i/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lightGray"/>
    </fill>
    <fill>
      <patternFill patternType="lightGray">
        <bgColor rgb="FFCCFFCC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21" borderId="7" applyNumberFormat="0" applyAlignment="0" applyProtection="0"/>
    <xf numFmtId="0" fontId="17" fillId="21" borderId="7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7" fillId="0" borderId="0"/>
    <xf numFmtId="0" fontId="8" fillId="0" borderId="0"/>
    <xf numFmtId="0" fontId="33" fillId="0" borderId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7" fillId="23" borderId="8" applyNumberFormat="0" applyFont="0" applyAlignment="0" applyProtection="0"/>
    <xf numFmtId="0" fontId="8" fillId="23" borderId="8" applyNumberFormat="0" applyFont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</cellStyleXfs>
  <cellXfs count="19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49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Fill="1" applyAlignment="1"/>
    <xf numFmtId="0" fontId="2" fillId="0" borderId="0" xfId="0" applyFont="1" applyAlignment="1">
      <alignment horizontal="centerContinuous"/>
    </xf>
    <xf numFmtId="0" fontId="2" fillId="0" borderId="10" xfId="0" applyFont="1" applyBorder="1" applyAlignment="1">
      <alignment horizontal="center"/>
    </xf>
    <xf numFmtId="0" fontId="2" fillId="0" borderId="0" xfId="0" applyFont="1" applyBorder="1"/>
    <xf numFmtId="49" fontId="3" fillId="0" borderId="0" xfId="0" applyNumberFormat="1" applyFont="1"/>
    <xf numFmtId="0" fontId="3" fillId="0" borderId="0" xfId="0" applyFont="1" applyAlignment="1">
      <alignment horizontal="left"/>
    </xf>
    <xf numFmtId="49" fontId="2" fillId="0" borderId="0" xfId="0" applyNumberFormat="1" applyFont="1" applyBorder="1" applyAlignment="1">
      <alignment horizontal="left"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49" fontId="6" fillId="0" borderId="0" xfId="0" applyNumberFormat="1" applyFont="1" applyAlignment="1">
      <alignment horizontal="right" wrapText="1"/>
    </xf>
    <xf numFmtId="49" fontId="2" fillId="0" borderId="0" xfId="0" applyNumberFormat="1" applyFont="1" applyBorder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2" fillId="0" borderId="11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wrapText="1"/>
    </xf>
    <xf numFmtId="49" fontId="3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wrapText="1"/>
    </xf>
    <xf numFmtId="49" fontId="2" fillId="0" borderId="11" xfId="0" applyNumberFormat="1" applyFont="1" applyBorder="1" applyAlignment="1">
      <alignment wrapText="1"/>
    </xf>
    <xf numFmtId="0" fontId="2" fillId="0" borderId="0" xfId="0" applyFont="1" applyFill="1" applyBorder="1" applyAlignment="1">
      <alignment horizontal="left" wrapText="1"/>
    </xf>
    <xf numFmtId="49" fontId="2" fillId="0" borderId="0" xfId="0" applyNumberFormat="1" applyFont="1" applyBorder="1" applyAlignment="1">
      <alignment horizontal="right" wrapText="1"/>
    </xf>
    <xf numFmtId="49" fontId="2" fillId="0" borderId="12" xfId="0" applyNumberFormat="1" applyFont="1" applyFill="1" applyBorder="1" applyAlignment="1">
      <alignment horizontal="center"/>
    </xf>
    <xf numFmtId="49" fontId="2" fillId="0" borderId="13" xfId="0" applyNumberFormat="1" applyFont="1" applyBorder="1" applyAlignment="1"/>
    <xf numFmtId="49" fontId="2" fillId="0" borderId="11" xfId="0" applyNumberFormat="1" applyFont="1" applyBorder="1" applyAlignment="1" applyProtection="1">
      <alignment horizontal="center" wrapText="1"/>
      <protection locked="0"/>
    </xf>
    <xf numFmtId="164" fontId="2" fillId="0" borderId="14" xfId="0" applyNumberFormat="1" applyFont="1" applyBorder="1" applyAlignment="1" applyProtection="1">
      <alignment horizontal="right"/>
      <protection locked="0"/>
    </xf>
    <xf numFmtId="164" fontId="2" fillId="0" borderId="15" xfId="0" applyNumberFormat="1" applyFont="1" applyBorder="1" applyAlignment="1" applyProtection="1">
      <alignment horizontal="right"/>
      <protection locked="0"/>
    </xf>
    <xf numFmtId="49" fontId="2" fillId="0" borderId="16" xfId="0" applyNumberFormat="1" applyFont="1" applyBorder="1" applyAlignment="1" applyProtection="1">
      <alignment horizontal="center"/>
      <protection locked="0"/>
    </xf>
    <xf numFmtId="49" fontId="2" fillId="0" borderId="17" xfId="0" applyNumberFormat="1" applyFont="1" applyBorder="1" applyAlignment="1" applyProtection="1">
      <alignment horizontal="center"/>
      <protection locked="0"/>
    </xf>
    <xf numFmtId="14" fontId="2" fillId="0" borderId="17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left" wrapText="1"/>
      <protection locked="0"/>
    </xf>
    <xf numFmtId="164" fontId="2" fillId="0" borderId="14" xfId="0" applyNumberFormat="1" applyFont="1" applyFill="1" applyBorder="1" applyAlignment="1" applyProtection="1">
      <alignment horizontal="right"/>
      <protection locked="0"/>
    </xf>
    <xf numFmtId="0" fontId="2" fillId="0" borderId="18" xfId="0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49" fontId="34" fillId="0" borderId="0" xfId="55" applyNumberFormat="1" applyFont="1" applyAlignment="1">
      <alignment horizontal="left"/>
    </xf>
    <xf numFmtId="49" fontId="34" fillId="0" borderId="0" xfId="55" applyNumberFormat="1" applyFont="1" applyAlignment="1">
      <alignment horizontal="left"/>
    </xf>
    <xf numFmtId="164" fontId="26" fillId="24" borderId="14" xfId="0" applyNumberFormat="1" applyFont="1" applyFill="1" applyBorder="1" applyAlignment="1" applyProtection="1">
      <alignment horizontal="right"/>
    </xf>
    <xf numFmtId="164" fontId="26" fillId="0" borderId="14" xfId="0" applyNumberFormat="1" applyFont="1" applyBorder="1" applyAlignment="1" applyProtection="1">
      <alignment horizontal="right"/>
      <protection locked="0"/>
    </xf>
    <xf numFmtId="164" fontId="26" fillId="0" borderId="14" xfId="0" applyNumberFormat="1" applyFont="1" applyFill="1" applyBorder="1" applyAlignment="1" applyProtection="1">
      <alignment horizontal="right"/>
      <protection locked="0"/>
    </xf>
    <xf numFmtId="164" fontId="26" fillId="0" borderId="19" xfId="0" applyNumberFormat="1" applyFont="1" applyBorder="1" applyAlignment="1" applyProtection="1">
      <alignment horizontal="right"/>
      <protection locked="0"/>
    </xf>
    <xf numFmtId="164" fontId="26" fillId="0" borderId="15" xfId="0" applyNumberFormat="1" applyFont="1" applyBorder="1" applyAlignment="1" applyProtection="1">
      <alignment horizontal="right"/>
      <protection locked="0"/>
    </xf>
    <xf numFmtId="0" fontId="2" fillId="0" borderId="20" xfId="0" applyFont="1" applyBorder="1" applyAlignment="1" applyProtection="1">
      <alignment horizontal="left"/>
    </xf>
    <xf numFmtId="0" fontId="2" fillId="0" borderId="21" xfId="0" applyFont="1" applyBorder="1" applyAlignment="1" applyProtection="1">
      <alignment horizontal="center"/>
    </xf>
    <xf numFmtId="0" fontId="2" fillId="0" borderId="21" xfId="0" applyFont="1" applyFill="1" applyBorder="1" applyAlignment="1" applyProtection="1">
      <alignment horizontal="center" vertical="center" wrapText="1"/>
    </xf>
    <xf numFmtId="49" fontId="2" fillId="0" borderId="21" xfId="0" applyNumberFormat="1" applyFont="1" applyBorder="1" applyAlignment="1" applyProtection="1">
      <alignment horizontal="center" vertical="center"/>
    </xf>
    <xf numFmtId="49" fontId="2" fillId="0" borderId="22" xfId="0" applyNumberFormat="1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4" xfId="0" applyFont="1" applyFill="1" applyBorder="1" applyAlignment="1" applyProtection="1">
      <alignment horizontal="center" vertical="center" wrapText="1"/>
    </xf>
    <xf numFmtId="49" fontId="2" fillId="0" borderId="24" xfId="0" applyNumberFormat="1" applyFont="1" applyBorder="1" applyAlignment="1" applyProtection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left"/>
    </xf>
    <xf numFmtId="0" fontId="2" fillId="0" borderId="26" xfId="0" applyFont="1" applyFill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49" fontId="2" fillId="0" borderId="28" xfId="0" applyNumberFormat="1" applyFont="1" applyBorder="1" applyAlignment="1" applyProtection="1">
      <alignment horizontal="center" vertical="center"/>
    </xf>
    <xf numFmtId="49" fontId="27" fillId="24" borderId="29" xfId="0" applyNumberFormat="1" applyFont="1" applyFill="1" applyBorder="1" applyAlignment="1" applyProtection="1">
      <alignment horizontal="center" wrapText="1"/>
    </xf>
    <xf numFmtId="49" fontId="2" fillId="24" borderId="30" xfId="0" applyNumberFormat="1" applyFont="1" applyFill="1" applyBorder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/>
    </xf>
    <xf numFmtId="164" fontId="26" fillId="25" borderId="19" xfId="0" applyNumberFormat="1" applyFont="1" applyFill="1" applyBorder="1" applyAlignment="1" applyProtection="1">
      <alignment horizontal="right"/>
    </xf>
    <xf numFmtId="164" fontId="26" fillId="25" borderId="31" xfId="0" applyNumberFormat="1" applyFont="1" applyFill="1" applyBorder="1" applyAlignment="1" applyProtection="1">
      <alignment horizontal="right"/>
    </xf>
    <xf numFmtId="49" fontId="5" fillId="24" borderId="32" xfId="0" applyNumberFormat="1" applyFont="1" applyFill="1" applyBorder="1" applyAlignment="1" applyProtection="1">
      <alignment horizontal="left" wrapText="1"/>
    </xf>
    <xf numFmtId="49" fontId="2" fillId="24" borderId="33" xfId="0" applyNumberFormat="1" applyFont="1" applyFill="1" applyBorder="1" applyAlignment="1" applyProtection="1">
      <alignment horizontal="center"/>
    </xf>
    <xf numFmtId="49" fontId="2" fillId="24" borderId="14" xfId="0" applyNumberFormat="1" applyFont="1" applyFill="1" applyBorder="1" applyAlignment="1" applyProtection="1">
      <alignment horizontal="center"/>
    </xf>
    <xf numFmtId="164" fontId="26" fillId="26" borderId="14" xfId="0" applyNumberFormat="1" applyFont="1" applyFill="1" applyBorder="1" applyAlignment="1" applyProtection="1">
      <alignment horizontal="right"/>
    </xf>
    <xf numFmtId="164" fontId="26" fillId="26" borderId="34" xfId="0" applyNumberFormat="1" applyFont="1" applyFill="1" applyBorder="1" applyAlignment="1" applyProtection="1">
      <alignment horizontal="right"/>
    </xf>
    <xf numFmtId="49" fontId="26" fillId="0" borderId="33" xfId="0" applyNumberFormat="1" applyFont="1" applyFill="1" applyBorder="1" applyAlignment="1" applyProtection="1">
      <alignment horizontal="center"/>
    </xf>
    <xf numFmtId="49" fontId="26" fillId="0" borderId="14" xfId="0" applyNumberFormat="1" applyFont="1" applyFill="1" applyBorder="1" applyAlignment="1" applyProtection="1">
      <alignment horizontal="center"/>
    </xf>
    <xf numFmtId="164" fontId="26" fillId="0" borderId="14" xfId="0" applyNumberFormat="1" applyFont="1" applyBorder="1" applyAlignment="1" applyProtection="1">
      <alignment horizontal="right"/>
    </xf>
    <xf numFmtId="164" fontId="26" fillId="27" borderId="34" xfId="0" applyNumberFormat="1" applyFont="1" applyFill="1" applyBorder="1" applyAlignment="1" applyProtection="1">
      <alignment horizontal="right"/>
    </xf>
    <xf numFmtId="49" fontId="26" fillId="0" borderId="32" xfId="0" applyNumberFormat="1" applyFont="1" applyFill="1" applyBorder="1" applyAlignment="1" applyProtection="1">
      <alignment horizontal="left" wrapText="1" indent="1"/>
    </xf>
    <xf numFmtId="164" fontId="26" fillId="0" borderId="14" xfId="0" applyNumberFormat="1" applyFont="1" applyFill="1" applyBorder="1" applyAlignment="1" applyProtection="1">
      <alignment horizontal="right"/>
    </xf>
    <xf numFmtId="49" fontId="26" fillId="0" borderId="32" xfId="0" applyNumberFormat="1" applyFont="1" applyFill="1" applyBorder="1" applyAlignment="1" applyProtection="1">
      <alignment horizontal="left" wrapText="1" indent="3"/>
    </xf>
    <xf numFmtId="49" fontId="26" fillId="0" borderId="35" xfId="0" applyNumberFormat="1" applyFont="1" applyFill="1" applyBorder="1" applyAlignment="1" applyProtection="1">
      <alignment horizontal="center"/>
    </xf>
    <xf numFmtId="49" fontId="26" fillId="0" borderId="15" xfId="0" applyNumberFormat="1" applyFont="1" applyFill="1" applyBorder="1" applyAlignment="1" applyProtection="1">
      <alignment horizontal="center"/>
    </xf>
    <xf numFmtId="164" fontId="26" fillId="0" borderId="15" xfId="0" applyNumberFormat="1" applyFont="1" applyFill="1" applyBorder="1" applyAlignment="1" applyProtection="1">
      <alignment horizontal="right"/>
    </xf>
    <xf numFmtId="164" fontId="26" fillId="27" borderId="36" xfId="0" applyNumberFormat="1" applyFont="1" applyFill="1" applyBorder="1" applyAlignment="1" applyProtection="1">
      <alignment horizontal="right"/>
    </xf>
    <xf numFmtId="0" fontId="2" fillId="0" borderId="0" xfId="0" applyFont="1" applyProtection="1"/>
    <xf numFmtId="49" fontId="2" fillId="0" borderId="22" xfId="0" applyNumberFormat="1" applyFont="1" applyFill="1" applyBorder="1" applyAlignment="1" applyProtection="1">
      <alignment horizontal="center" vertical="center"/>
    </xf>
    <xf numFmtId="49" fontId="2" fillId="0" borderId="25" xfId="0" applyNumberFormat="1" applyFont="1" applyFill="1" applyBorder="1" applyAlignment="1" applyProtection="1">
      <alignment horizontal="center" vertical="center"/>
    </xf>
    <xf numFmtId="49" fontId="5" fillId="24" borderId="29" xfId="0" applyNumberFormat="1" applyFont="1" applyFill="1" applyBorder="1" applyAlignment="1" applyProtection="1">
      <alignment horizontal="left" wrapText="1"/>
    </xf>
    <xf numFmtId="164" fontId="2" fillId="26" borderId="19" xfId="0" applyNumberFormat="1" applyFont="1" applyFill="1" applyBorder="1" applyAlignment="1" applyProtection="1">
      <alignment horizontal="right"/>
    </xf>
    <xf numFmtId="164" fontId="2" fillId="26" borderId="31" xfId="0" applyNumberFormat="1" applyFont="1" applyFill="1" applyBorder="1" applyAlignment="1" applyProtection="1">
      <alignment horizontal="right"/>
    </xf>
    <xf numFmtId="49" fontId="2" fillId="0" borderId="32" xfId="0" applyNumberFormat="1" applyFont="1" applyFill="1" applyBorder="1" applyAlignment="1" applyProtection="1">
      <alignment horizontal="left" wrapText="1" indent="4"/>
    </xf>
    <xf numFmtId="49" fontId="2" fillId="0" borderId="33" xfId="0" applyNumberFormat="1" applyFont="1" applyFill="1" applyBorder="1" applyAlignment="1" applyProtection="1">
      <alignment horizontal="center"/>
    </xf>
    <xf numFmtId="49" fontId="2" fillId="0" borderId="14" xfId="0" applyNumberFormat="1" applyFont="1" applyFill="1" applyBorder="1" applyAlignment="1" applyProtection="1">
      <alignment horizontal="center"/>
    </xf>
    <xf numFmtId="164" fontId="2" fillId="0" borderId="14" xfId="0" applyNumberFormat="1" applyFont="1" applyFill="1" applyBorder="1" applyAlignment="1" applyProtection="1">
      <alignment horizontal="right"/>
    </xf>
    <xf numFmtId="164" fontId="2" fillId="27" borderId="34" xfId="0" applyNumberFormat="1" applyFont="1" applyFill="1" applyBorder="1" applyAlignment="1" applyProtection="1">
      <alignment horizontal="right"/>
    </xf>
    <xf numFmtId="49" fontId="2" fillId="0" borderId="32" xfId="0" applyNumberFormat="1" applyFont="1" applyFill="1" applyBorder="1" applyAlignment="1" applyProtection="1">
      <alignment horizontal="left" wrapText="1" indent="1"/>
    </xf>
    <xf numFmtId="164" fontId="2" fillId="0" borderId="14" xfId="0" applyNumberFormat="1" applyFont="1" applyBorder="1" applyAlignment="1" applyProtection="1">
      <alignment horizontal="right"/>
    </xf>
    <xf numFmtId="164" fontId="2" fillId="26" borderId="14" xfId="0" applyNumberFormat="1" applyFont="1" applyFill="1" applyBorder="1" applyAlignment="1" applyProtection="1">
      <alignment horizontal="right"/>
    </xf>
    <xf numFmtId="164" fontId="2" fillId="26" borderId="34" xfId="0" applyNumberFormat="1" applyFont="1" applyFill="1" applyBorder="1" applyAlignment="1" applyProtection="1">
      <alignment horizontal="right"/>
    </xf>
    <xf numFmtId="49" fontId="27" fillId="24" borderId="32" xfId="0" applyNumberFormat="1" applyFont="1" applyFill="1" applyBorder="1" applyAlignment="1" applyProtection="1">
      <alignment horizontal="center" wrapText="1"/>
    </xf>
    <xf numFmtId="164" fontId="2" fillId="25" borderId="14" xfId="0" applyNumberFormat="1" applyFont="1" applyFill="1" applyBorder="1" applyAlignment="1" applyProtection="1">
      <alignment horizontal="right"/>
    </xf>
    <xf numFmtId="164" fontId="2" fillId="25" borderId="34" xfId="0" applyNumberFormat="1" applyFont="1" applyFill="1" applyBorder="1" applyAlignment="1" applyProtection="1">
      <alignment horizontal="right"/>
    </xf>
    <xf numFmtId="49" fontId="2" fillId="0" borderId="35" xfId="0" applyNumberFormat="1" applyFont="1" applyFill="1" applyBorder="1" applyAlignment="1" applyProtection="1">
      <alignment horizontal="center"/>
    </xf>
    <xf numFmtId="49" fontId="2" fillId="0" borderId="15" xfId="0" applyNumberFormat="1" applyFont="1" applyFill="1" applyBorder="1" applyAlignment="1" applyProtection="1">
      <alignment horizontal="center"/>
    </xf>
    <xf numFmtId="164" fontId="2" fillId="0" borderId="15" xfId="0" applyNumberFormat="1" applyFont="1" applyBorder="1" applyAlignment="1" applyProtection="1">
      <alignment horizontal="right"/>
    </xf>
    <xf numFmtId="164" fontId="2" fillId="27" borderId="36" xfId="0" applyNumberFormat="1" applyFont="1" applyFill="1" applyBorder="1" applyAlignment="1" applyProtection="1">
      <alignment horizontal="right"/>
    </xf>
    <xf numFmtId="0" fontId="2" fillId="0" borderId="21" xfId="0" applyFont="1" applyBorder="1" applyAlignment="1" applyProtection="1">
      <alignment horizontal="left"/>
    </xf>
    <xf numFmtId="0" fontId="2" fillId="0" borderId="26" xfId="0" applyFont="1" applyBorder="1" applyAlignment="1" applyProtection="1">
      <alignment horizontal="left"/>
    </xf>
    <xf numFmtId="0" fontId="2" fillId="0" borderId="26" xfId="0" applyFont="1" applyBorder="1" applyAlignment="1" applyProtection="1">
      <alignment horizontal="center"/>
    </xf>
    <xf numFmtId="49" fontId="2" fillId="0" borderId="26" xfId="0" applyNumberFormat="1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37" xfId="0" applyFont="1" applyBorder="1" applyAlignment="1" applyProtection="1">
      <alignment horizontal="center" vertical="center"/>
    </xf>
    <xf numFmtId="49" fontId="2" fillId="0" borderId="15" xfId="0" applyNumberFormat="1" applyFont="1" applyBorder="1" applyAlignment="1" applyProtection="1">
      <alignment horizontal="center" vertical="center"/>
    </xf>
    <xf numFmtId="49" fontId="2" fillId="0" borderId="28" xfId="0" applyNumberFormat="1" applyFont="1" applyFill="1" applyBorder="1" applyAlignment="1" applyProtection="1">
      <alignment horizontal="center" vertical="center"/>
    </xf>
    <xf numFmtId="49" fontId="28" fillId="24" borderId="32" xfId="0" applyNumberFormat="1" applyFont="1" applyFill="1" applyBorder="1" applyAlignment="1" applyProtection="1">
      <alignment horizontal="center" wrapText="1"/>
    </xf>
    <xf numFmtId="164" fontId="2" fillId="28" borderId="14" xfId="0" applyNumberFormat="1" applyFont="1" applyFill="1" applyBorder="1" applyAlignment="1" applyProtection="1">
      <alignment horizontal="right"/>
    </xf>
    <xf numFmtId="164" fontId="2" fillId="28" borderId="34" xfId="0" applyNumberFormat="1" applyFont="1" applyFill="1" applyBorder="1" applyAlignment="1" applyProtection="1">
      <alignment horizontal="right"/>
    </xf>
    <xf numFmtId="49" fontId="2" fillId="24" borderId="32" xfId="0" applyNumberFormat="1" applyFont="1" applyFill="1" applyBorder="1" applyAlignment="1" applyProtection="1">
      <alignment horizontal="left" wrapText="1" indent="4"/>
    </xf>
    <xf numFmtId="49" fontId="25" fillId="24" borderId="32" xfId="0" applyNumberFormat="1" applyFont="1" applyFill="1" applyBorder="1" applyAlignment="1" applyProtection="1">
      <alignment horizontal="left" wrapText="1"/>
    </xf>
    <xf numFmtId="49" fontId="2" fillId="24" borderId="35" xfId="0" applyNumberFormat="1" applyFont="1" applyFill="1" applyBorder="1" applyAlignment="1" applyProtection="1">
      <alignment horizontal="center"/>
    </xf>
    <xf numFmtId="49" fontId="2" fillId="24" borderId="15" xfId="0" applyNumberFormat="1" applyFont="1" applyFill="1" applyBorder="1" applyAlignment="1" applyProtection="1">
      <alignment horizontal="center" vertical="center"/>
    </xf>
    <xf numFmtId="164" fontId="2" fillId="26" borderId="15" xfId="0" applyNumberFormat="1" applyFont="1" applyFill="1" applyBorder="1" applyAlignment="1" applyProtection="1">
      <alignment horizontal="right"/>
    </xf>
    <xf numFmtId="164" fontId="2" fillId="26" borderId="36" xfId="0" applyNumberFormat="1" applyFont="1" applyFill="1" applyBorder="1" applyAlignment="1" applyProtection="1">
      <alignment horizontal="right"/>
    </xf>
    <xf numFmtId="49" fontId="2" fillId="0" borderId="11" xfId="0" applyNumberFormat="1" applyFont="1" applyFill="1" applyBorder="1" applyAlignment="1" applyProtection="1">
      <alignment horizontal="right"/>
    </xf>
    <xf numFmtId="49" fontId="26" fillId="24" borderId="29" xfId="0" applyNumberFormat="1" applyFont="1" applyFill="1" applyBorder="1" applyAlignment="1" applyProtection="1">
      <alignment horizontal="left" wrapText="1" indent="4"/>
    </xf>
    <xf numFmtId="49" fontId="26" fillId="24" borderId="30" xfId="0" applyNumberFormat="1" applyFont="1" applyFill="1" applyBorder="1" applyAlignment="1" applyProtection="1">
      <alignment horizontal="center"/>
    </xf>
    <xf numFmtId="164" fontId="26" fillId="27" borderId="31" xfId="0" applyNumberFormat="1" applyFont="1" applyFill="1" applyBorder="1" applyAlignment="1" applyProtection="1">
      <alignment horizontal="right"/>
    </xf>
    <xf numFmtId="49" fontId="26" fillId="24" borderId="32" xfId="0" applyNumberFormat="1" applyFont="1" applyFill="1" applyBorder="1" applyAlignment="1" applyProtection="1">
      <alignment horizontal="left" wrapText="1" indent="4"/>
    </xf>
    <xf numFmtId="49" fontId="26" fillId="24" borderId="33" xfId="0" applyNumberFormat="1" applyFont="1" applyFill="1" applyBorder="1" applyAlignment="1" applyProtection="1">
      <alignment horizontal="center"/>
    </xf>
    <xf numFmtId="49" fontId="26" fillId="24" borderId="14" xfId="0" applyNumberFormat="1" applyFont="1" applyFill="1" applyBorder="1" applyAlignment="1" applyProtection="1">
      <alignment horizontal="center"/>
    </xf>
    <xf numFmtId="49" fontId="27" fillId="24" borderId="32" xfId="0" applyNumberFormat="1" applyFont="1" applyFill="1" applyBorder="1" applyAlignment="1" applyProtection="1">
      <alignment horizontal="left" wrapText="1"/>
    </xf>
    <xf numFmtId="164" fontId="26" fillId="28" borderId="14" xfId="0" applyNumberFormat="1" applyFont="1" applyFill="1" applyBorder="1" applyAlignment="1" applyProtection="1">
      <alignment horizontal="right"/>
    </xf>
    <xf numFmtId="164" fontId="26" fillId="28" borderId="34" xfId="0" applyNumberFormat="1" applyFont="1" applyFill="1" applyBorder="1" applyAlignment="1" applyProtection="1">
      <alignment horizontal="right"/>
    </xf>
    <xf numFmtId="49" fontId="28" fillId="24" borderId="32" xfId="0" applyNumberFormat="1" applyFont="1" applyFill="1" applyBorder="1" applyAlignment="1" applyProtection="1">
      <alignment horizontal="left" wrapText="1"/>
    </xf>
    <xf numFmtId="164" fontId="26" fillId="25" borderId="14" xfId="0" applyNumberFormat="1" applyFont="1" applyFill="1" applyBorder="1" applyAlignment="1" applyProtection="1">
      <alignment horizontal="right"/>
    </xf>
    <xf numFmtId="164" fontId="26" fillId="25" borderId="34" xfId="0" applyNumberFormat="1" applyFont="1" applyFill="1" applyBorder="1" applyAlignment="1" applyProtection="1">
      <alignment horizontal="right"/>
    </xf>
    <xf numFmtId="49" fontId="26" fillId="24" borderId="35" xfId="0" applyNumberFormat="1" applyFont="1" applyFill="1" applyBorder="1" applyAlignment="1" applyProtection="1">
      <alignment horizontal="center"/>
    </xf>
    <xf numFmtId="49" fontId="26" fillId="24" borderId="15" xfId="0" applyNumberFormat="1" applyFont="1" applyFill="1" applyBorder="1" applyAlignment="1" applyProtection="1">
      <alignment horizontal="center"/>
    </xf>
    <xf numFmtId="49" fontId="28" fillId="24" borderId="29" xfId="0" applyNumberFormat="1" applyFont="1" applyFill="1" applyBorder="1" applyAlignment="1" applyProtection="1">
      <alignment horizontal="center" wrapText="1"/>
    </xf>
    <xf numFmtId="164" fontId="2" fillId="25" borderId="19" xfId="0" applyNumberFormat="1" applyFont="1" applyFill="1" applyBorder="1" applyAlignment="1" applyProtection="1">
      <alignment horizontal="right"/>
    </xf>
    <xf numFmtId="164" fontId="2" fillId="25" borderId="31" xfId="0" applyNumberFormat="1" applyFont="1" applyFill="1" applyBorder="1" applyAlignment="1" applyProtection="1">
      <alignment horizontal="right"/>
    </xf>
    <xf numFmtId="49" fontId="2" fillId="24" borderId="15" xfId="0" applyNumberFormat="1" applyFont="1" applyFill="1" applyBorder="1" applyAlignment="1" applyProtection="1">
      <alignment horizontal="center"/>
    </xf>
    <xf numFmtId="49" fontId="26" fillId="0" borderId="14" xfId="0" applyNumberFormat="1" applyFont="1" applyFill="1" applyBorder="1" applyAlignment="1" applyProtection="1">
      <alignment horizontal="center"/>
      <protection locked="0"/>
    </xf>
    <xf numFmtId="49" fontId="2" fillId="0" borderId="14" xfId="0" applyNumberFormat="1" applyFont="1" applyFill="1" applyBorder="1" applyAlignment="1" applyProtection="1">
      <alignment horizontal="center"/>
      <protection locked="0"/>
    </xf>
    <xf numFmtId="49" fontId="26" fillId="0" borderId="32" xfId="0" applyNumberFormat="1" applyFont="1" applyFill="1" applyBorder="1" applyAlignment="1" applyProtection="1">
      <alignment horizontal="left" wrapText="1" indent="4"/>
    </xf>
    <xf numFmtId="0" fontId="2" fillId="0" borderId="17" xfId="0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26" fillId="24" borderId="19" xfId="0" applyNumberFormat="1" applyFont="1" applyFill="1" applyBorder="1" applyAlignment="1" applyProtection="1">
      <alignment horizontal="center" wrapText="1"/>
    </xf>
    <xf numFmtId="49" fontId="2" fillId="29" borderId="32" xfId="0" applyNumberFormat="1" applyFont="1" applyFill="1" applyBorder="1" applyAlignment="1" applyProtection="1">
      <alignment horizontal="left" wrapText="1" indent="4"/>
    </xf>
    <xf numFmtId="49" fontId="2" fillId="29" borderId="33" xfId="0" applyNumberFormat="1" applyFont="1" applyFill="1" applyBorder="1" applyAlignment="1" applyProtection="1">
      <alignment horizontal="center"/>
    </xf>
    <xf numFmtId="49" fontId="2" fillId="29" borderId="14" xfId="0" applyNumberFormat="1" applyFont="1" applyFill="1" applyBorder="1" applyAlignment="1" applyProtection="1">
      <alignment horizontal="center"/>
      <protection locked="0"/>
    </xf>
    <xf numFmtId="164" fontId="2" fillId="29" borderId="14" xfId="0" applyNumberFormat="1" applyFont="1" applyFill="1" applyBorder="1" applyAlignment="1" applyProtection="1">
      <alignment horizontal="right"/>
      <protection locked="0"/>
    </xf>
    <xf numFmtId="164" fontId="2" fillId="30" borderId="34" xfId="0" applyNumberFormat="1" applyFont="1" applyFill="1" applyBorder="1" applyAlignment="1" applyProtection="1">
      <alignment horizontal="right"/>
    </xf>
    <xf numFmtId="0" fontId="2" fillId="29" borderId="0" xfId="0" applyFont="1" applyFill="1"/>
    <xf numFmtId="164" fontId="26" fillId="29" borderId="14" xfId="0" applyNumberFormat="1" applyFont="1" applyFill="1" applyBorder="1" applyAlignment="1" applyProtection="1">
      <alignment horizontal="right"/>
      <protection locked="0"/>
    </xf>
    <xf numFmtId="49" fontId="2" fillId="0" borderId="13" xfId="0" applyNumberFormat="1" applyFont="1" applyBorder="1" applyAlignment="1">
      <alignment horizontal="center" wrapText="1"/>
    </xf>
    <xf numFmtId="0" fontId="2" fillId="0" borderId="11" xfId="0" applyNumberFormat="1" applyFont="1" applyBorder="1" applyAlignment="1" applyProtection="1">
      <alignment horizontal="left" wrapText="1"/>
      <protection locked="0"/>
    </xf>
    <xf numFmtId="49" fontId="2" fillId="0" borderId="11" xfId="0" applyNumberFormat="1" applyFont="1" applyBorder="1" applyAlignment="1" applyProtection="1">
      <alignment horizontal="center" wrapText="1"/>
      <protection locked="0"/>
    </xf>
    <xf numFmtId="0" fontId="2" fillId="0" borderId="21" xfId="0" applyFont="1" applyFill="1" applyBorder="1" applyAlignment="1" applyProtection="1">
      <alignment horizontal="center" vertical="center" wrapText="1"/>
    </xf>
    <xf numFmtId="0" fontId="2" fillId="0" borderId="24" xfId="0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 wrapText="1"/>
    </xf>
    <xf numFmtId="0" fontId="0" fillId="0" borderId="49" xfId="0" applyNumberFormat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" fillId="0" borderId="11" xfId="0" applyFont="1" applyBorder="1" applyAlignment="1" applyProtection="1">
      <alignment horizontal="center"/>
      <protection locked="0"/>
    </xf>
    <xf numFmtId="0" fontId="0" fillId="0" borderId="0" xfId="0" applyNumberFormat="1" applyBorder="1" applyAlignment="1" applyProtection="1">
      <alignment horizontal="left" wrapText="1"/>
      <protection locked="0"/>
    </xf>
    <xf numFmtId="0" fontId="0" fillId="0" borderId="11" xfId="0" applyNumberFormat="1" applyBorder="1" applyAlignment="1" applyProtection="1">
      <alignment horizontal="left" wrapText="1"/>
      <protection locked="0"/>
    </xf>
    <xf numFmtId="49" fontId="32" fillId="29" borderId="0" xfId="0" applyNumberFormat="1" applyFont="1" applyFill="1" applyBorder="1" applyAlignment="1">
      <alignment horizontal="left" indent="1"/>
    </xf>
    <xf numFmtId="49" fontId="32" fillId="29" borderId="38" xfId="0" applyNumberFormat="1" applyFont="1" applyFill="1" applyBorder="1" applyAlignment="1">
      <alignment horizontal="left" indent="1"/>
    </xf>
    <xf numFmtId="0" fontId="3" fillId="0" borderId="45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29" fillId="0" borderId="46" xfId="0" applyFont="1" applyBorder="1" applyAlignment="1">
      <alignment horizontal="center" vertical="center"/>
    </xf>
    <xf numFmtId="0" fontId="29" fillId="0" borderId="47" xfId="0" applyFont="1" applyBorder="1" applyAlignment="1">
      <alignment horizontal="center" vertical="center"/>
    </xf>
    <xf numFmtId="0" fontId="30" fillId="29" borderId="48" xfId="0" applyFont="1" applyFill="1" applyBorder="1" applyAlignment="1">
      <alignment horizontal="right"/>
    </xf>
    <xf numFmtId="0" fontId="30" fillId="29" borderId="41" xfId="0" applyFont="1" applyFill="1" applyBorder="1" applyAlignment="1">
      <alignment horizontal="right"/>
    </xf>
    <xf numFmtId="0" fontId="30" fillId="29" borderId="42" xfId="0" applyFont="1" applyFill="1" applyBorder="1" applyAlignment="1">
      <alignment horizontal="right"/>
    </xf>
    <xf numFmtId="0" fontId="30" fillId="29" borderId="0" xfId="0" applyFont="1" applyFill="1" applyBorder="1" applyAlignment="1">
      <alignment horizontal="right"/>
    </xf>
    <xf numFmtId="49" fontId="32" fillId="29" borderId="41" xfId="0" applyNumberFormat="1" applyFont="1" applyFill="1" applyBorder="1" applyAlignment="1">
      <alignment horizontal="left" indent="1"/>
    </xf>
    <xf numFmtId="49" fontId="32" fillId="29" borderId="44" xfId="0" applyNumberFormat="1" applyFont="1" applyFill="1" applyBorder="1" applyAlignment="1">
      <alignment horizontal="left" indent="1"/>
    </xf>
    <xf numFmtId="14" fontId="32" fillId="29" borderId="0" xfId="0" applyNumberFormat="1" applyFont="1" applyFill="1" applyBorder="1" applyAlignment="1">
      <alignment horizontal="left" indent="1"/>
    </xf>
    <xf numFmtId="14" fontId="32" fillId="29" borderId="38" xfId="0" applyNumberFormat="1" applyFont="1" applyFill="1" applyBorder="1" applyAlignment="1">
      <alignment horizontal="left" indent="1"/>
    </xf>
    <xf numFmtId="0" fontId="30" fillId="29" borderId="43" xfId="0" applyFont="1" applyFill="1" applyBorder="1" applyAlignment="1">
      <alignment horizontal="right"/>
    </xf>
    <xf numFmtId="0" fontId="30" fillId="29" borderId="39" xfId="0" applyFont="1" applyFill="1" applyBorder="1" applyAlignment="1">
      <alignment horizontal="right"/>
    </xf>
    <xf numFmtId="49" fontId="32" fillId="29" borderId="39" xfId="0" applyNumberFormat="1" applyFont="1" applyFill="1" applyBorder="1" applyAlignment="1">
      <alignment horizontal="left" wrapText="1" indent="1"/>
    </xf>
    <xf numFmtId="49" fontId="32" fillId="29" borderId="40" xfId="0" applyNumberFormat="1" applyFont="1" applyFill="1" applyBorder="1" applyAlignment="1">
      <alignment horizontal="left" wrapText="1" indent="1"/>
    </xf>
    <xf numFmtId="0" fontId="31" fillId="29" borderId="41" xfId="0" applyFont="1" applyFill="1" applyBorder="1" applyAlignment="1">
      <alignment horizontal="center"/>
    </xf>
    <xf numFmtId="49" fontId="31" fillId="29" borderId="41" xfId="0" applyNumberFormat="1" applyFont="1" applyFill="1" applyBorder="1" applyAlignment="1">
      <alignment horizontal="left" indent="1"/>
    </xf>
  </cellXfs>
  <cellStyles count="68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3" xfId="54"/>
    <cellStyle name="Обычный 4" xfId="55"/>
    <cellStyle name="Плохой" xfId="56" builtinId="27" customBuiltin="1"/>
    <cellStyle name="Плохой 2" xfId="57"/>
    <cellStyle name="Пояснение" xfId="58" builtinId="53" customBuiltin="1"/>
    <cellStyle name="Пояснение 2" xfId="59"/>
    <cellStyle name="Примечание" xfId="60" builtinId="10" customBuiltin="1"/>
    <cellStyle name="Примечание 2" xfId="61"/>
    <cellStyle name="Связанная ячейка" xfId="62" builtinId="24" customBuiltin="1"/>
    <cellStyle name="Связанная ячейка 2" xfId="63"/>
    <cellStyle name="Текст предупреждения" xfId="64" builtinId="11" customBuiltin="1"/>
    <cellStyle name="Текст предупреждения 2" xfId="65"/>
    <cellStyle name="Хороший" xfId="66" builtinId="26" customBuiltin="1"/>
    <cellStyle name="Хороший 2" xfId="6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485775</xdr:colOff>
      <xdr:row>186</xdr:row>
      <xdr:rowOff>57150</xdr:rowOff>
    </xdr:from>
    <xdr:to>
      <xdr:col>4</xdr:col>
      <xdr:colOff>1038225</xdr:colOff>
      <xdr:row>186</xdr:row>
      <xdr:rowOff>581025</xdr:rowOff>
    </xdr:to>
    <xdr:pic>
      <xdr:nvPicPr>
        <xdr:cNvPr id="11828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30041850"/>
          <a:ext cx="552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K199"/>
  <sheetViews>
    <sheetView tabSelected="1" zoomScaleNormal="100" workbookViewId="0"/>
  </sheetViews>
  <sheetFormatPr defaultRowHeight="15" x14ac:dyDescent="0.2"/>
  <cols>
    <col min="1" max="1" width="0.85546875" style="1" customWidth="1"/>
    <col min="2" max="2" width="62.28515625" style="13" customWidth="1"/>
    <col min="3" max="3" width="4.7109375" style="13" customWidth="1"/>
    <col min="4" max="4" width="5.5703125" style="13" customWidth="1"/>
    <col min="5" max="6" width="17.7109375" style="13" customWidth="1"/>
    <col min="7" max="8" width="17.7109375" style="12" customWidth="1"/>
    <col min="9" max="9" width="9.140625" style="1" hidden="1" customWidth="1"/>
    <col min="10" max="10" width="10.28515625" style="1" hidden="1" customWidth="1"/>
    <col min="11" max="11" width="0.85546875" style="1" customWidth="1"/>
    <col min="12" max="16384" width="9.140625" style="1"/>
  </cols>
  <sheetData>
    <row r="1" spans="2:10" ht="5.0999999999999996" customHeight="1" thickBot="1" x14ac:dyDescent="0.25"/>
    <row r="2" spans="2:10" ht="15.75" x14ac:dyDescent="0.25">
      <c r="B2" s="168" t="s">
        <v>0</v>
      </c>
      <c r="C2" s="169"/>
      <c r="D2" s="169"/>
      <c r="E2" s="169"/>
      <c r="F2" s="169"/>
      <c r="G2" s="170"/>
      <c r="H2" s="40" t="s">
        <v>1</v>
      </c>
      <c r="I2" s="6"/>
      <c r="J2" s="3" t="s">
        <v>134</v>
      </c>
    </row>
    <row r="3" spans="2:10" x14ac:dyDescent="0.2">
      <c r="B3" s="2"/>
      <c r="C3" s="2"/>
      <c r="D3" s="2"/>
      <c r="E3" s="2"/>
      <c r="F3" s="2"/>
      <c r="G3" s="7" t="s">
        <v>105</v>
      </c>
      <c r="H3" s="41" t="s">
        <v>2</v>
      </c>
      <c r="I3" s="6" t="s">
        <v>216</v>
      </c>
      <c r="J3" s="3" t="s">
        <v>133</v>
      </c>
    </row>
    <row r="4" spans="2:10" x14ac:dyDescent="0.2">
      <c r="B4" s="4"/>
      <c r="C4" s="3" t="s">
        <v>110</v>
      </c>
      <c r="D4" s="171" t="s">
        <v>213</v>
      </c>
      <c r="E4" s="171"/>
      <c r="F4" s="3"/>
      <c r="G4" s="7" t="s">
        <v>106</v>
      </c>
      <c r="H4" s="37">
        <v>44927</v>
      </c>
      <c r="I4" s="6" t="s">
        <v>219</v>
      </c>
      <c r="J4" s="3" t="s">
        <v>135</v>
      </c>
    </row>
    <row r="5" spans="2:10" x14ac:dyDescent="0.2">
      <c r="B5" s="5" t="s">
        <v>111</v>
      </c>
      <c r="C5" s="173" t="s">
        <v>211</v>
      </c>
      <c r="D5" s="173"/>
      <c r="E5" s="173"/>
      <c r="F5" s="173"/>
      <c r="G5" s="7" t="s">
        <v>107</v>
      </c>
      <c r="H5" s="36"/>
      <c r="I5" s="6" t="s">
        <v>217</v>
      </c>
      <c r="J5" s="3" t="s">
        <v>136</v>
      </c>
    </row>
    <row r="6" spans="2:10" ht="29.25" customHeight="1" x14ac:dyDescent="0.2">
      <c r="B6" s="5" t="s">
        <v>112</v>
      </c>
      <c r="C6" s="167"/>
      <c r="D6" s="167"/>
      <c r="E6" s="167"/>
      <c r="F6" s="167"/>
      <c r="G6" s="7" t="s">
        <v>125</v>
      </c>
      <c r="H6" s="151">
        <v>6167021055</v>
      </c>
      <c r="I6" s="6"/>
      <c r="J6" s="3" t="s">
        <v>137</v>
      </c>
    </row>
    <row r="7" spans="2:10" ht="45" customHeight="1" x14ac:dyDescent="0.2">
      <c r="B7" s="5" t="s">
        <v>113</v>
      </c>
      <c r="C7" s="167"/>
      <c r="D7" s="167"/>
      <c r="E7" s="167"/>
      <c r="F7" s="167"/>
      <c r="G7" s="7" t="s">
        <v>126</v>
      </c>
      <c r="H7" s="35" t="s">
        <v>260</v>
      </c>
      <c r="I7" s="6" t="s">
        <v>218</v>
      </c>
      <c r="J7" s="3" t="s">
        <v>138</v>
      </c>
    </row>
    <row r="8" spans="2:10" x14ac:dyDescent="0.2">
      <c r="C8" s="172"/>
      <c r="D8" s="172"/>
      <c r="E8" s="172"/>
      <c r="F8" s="172"/>
      <c r="G8" s="7" t="s">
        <v>107</v>
      </c>
      <c r="H8" s="36"/>
      <c r="I8" s="6"/>
      <c r="J8" s="3" t="s">
        <v>139</v>
      </c>
    </row>
    <row r="9" spans="2:10" ht="28.5" customHeight="1" x14ac:dyDescent="0.2">
      <c r="B9" s="5" t="s">
        <v>114</v>
      </c>
      <c r="C9" s="173"/>
      <c r="D9" s="173"/>
      <c r="E9" s="173"/>
      <c r="F9" s="173"/>
      <c r="G9" s="7" t="s">
        <v>125</v>
      </c>
      <c r="H9" s="36"/>
      <c r="I9" s="6"/>
      <c r="J9" s="3" t="s">
        <v>140</v>
      </c>
    </row>
    <row r="10" spans="2:10" x14ac:dyDescent="0.2">
      <c r="B10" s="8" t="s">
        <v>3</v>
      </c>
      <c r="C10"/>
      <c r="D10" s="6"/>
      <c r="E10" s="9"/>
      <c r="F10" s="9"/>
      <c r="G10" s="7" t="s">
        <v>108</v>
      </c>
      <c r="H10" s="152"/>
      <c r="I10" s="6" t="s">
        <v>215</v>
      </c>
      <c r="J10" s="3" t="s">
        <v>141</v>
      </c>
    </row>
    <row r="11" spans="2:10" ht="15.75" thickBot="1" x14ac:dyDescent="0.25">
      <c r="B11" s="4" t="s">
        <v>203</v>
      </c>
      <c r="C11"/>
      <c r="D11" s="6"/>
      <c r="E11" s="9"/>
      <c r="F11" s="9"/>
      <c r="G11" s="7" t="s">
        <v>109</v>
      </c>
      <c r="H11" s="10">
        <v>383</v>
      </c>
      <c r="I11" s="6"/>
      <c r="J11" s="3" t="s">
        <v>142</v>
      </c>
    </row>
    <row r="12" spans="2:10" x14ac:dyDescent="0.2">
      <c r="B12" s="9"/>
      <c r="C12" s="9"/>
      <c r="D12" s="9"/>
      <c r="E12" s="9"/>
      <c r="F12" s="9"/>
      <c r="G12" s="9"/>
      <c r="H12" s="9"/>
      <c r="I12" s="6"/>
      <c r="J12" s="3" t="s">
        <v>143</v>
      </c>
    </row>
    <row r="13" spans="2:10" s="3" customFormat="1" ht="12" customHeight="1" x14ac:dyDescent="0.2">
      <c r="B13" s="53"/>
      <c r="C13" s="54" t="s">
        <v>4</v>
      </c>
      <c r="D13" s="164" t="s">
        <v>5</v>
      </c>
      <c r="E13" s="55" t="s">
        <v>6</v>
      </c>
      <c r="F13" s="55" t="s">
        <v>127</v>
      </c>
      <c r="G13" s="56" t="s">
        <v>130</v>
      </c>
      <c r="H13" s="57"/>
      <c r="I13" s="6"/>
      <c r="J13" s="3" t="s">
        <v>144</v>
      </c>
    </row>
    <row r="14" spans="2:10" s="3" customFormat="1" ht="12" customHeight="1" x14ac:dyDescent="0.2">
      <c r="B14" s="58" t="s">
        <v>7</v>
      </c>
      <c r="C14" s="59" t="s">
        <v>8</v>
      </c>
      <c r="D14" s="165"/>
      <c r="E14" s="60" t="s">
        <v>9</v>
      </c>
      <c r="F14" s="60" t="s">
        <v>128</v>
      </c>
      <c r="G14" s="61" t="s">
        <v>131</v>
      </c>
      <c r="H14" s="62" t="s">
        <v>10</v>
      </c>
      <c r="I14" s="6" t="s">
        <v>214</v>
      </c>
      <c r="J14" s="3" t="s">
        <v>145</v>
      </c>
    </row>
    <row r="15" spans="2:10" s="3" customFormat="1" ht="12" customHeight="1" x14ac:dyDescent="0.2">
      <c r="B15" s="63"/>
      <c r="C15" s="59" t="s">
        <v>11</v>
      </c>
      <c r="D15" s="166"/>
      <c r="E15" s="64" t="s">
        <v>12</v>
      </c>
      <c r="F15" s="60" t="s">
        <v>129</v>
      </c>
      <c r="G15" s="61" t="s">
        <v>132</v>
      </c>
      <c r="H15" s="62"/>
      <c r="I15" s="6"/>
      <c r="J15" s="3" t="s">
        <v>146</v>
      </c>
    </row>
    <row r="16" spans="2:10" s="3" customFormat="1" ht="12" customHeight="1" thickBot="1" x14ac:dyDescent="0.25">
      <c r="B16" s="65">
        <v>1</v>
      </c>
      <c r="C16" s="66">
        <v>2</v>
      </c>
      <c r="D16" s="66">
        <v>3</v>
      </c>
      <c r="E16" s="67">
        <v>4</v>
      </c>
      <c r="F16" s="67">
        <v>5</v>
      </c>
      <c r="G16" s="56" t="s">
        <v>13</v>
      </c>
      <c r="H16" s="68" t="s">
        <v>14</v>
      </c>
      <c r="I16" s="6"/>
      <c r="J16" s="3" t="s">
        <v>147</v>
      </c>
    </row>
    <row r="17" spans="2:8" s="3" customFormat="1" ht="24" x14ac:dyDescent="0.2">
      <c r="B17" s="69" t="s">
        <v>236</v>
      </c>
      <c r="C17" s="70" t="s">
        <v>15</v>
      </c>
      <c r="D17" s="71" t="s">
        <v>16</v>
      </c>
      <c r="E17" s="72">
        <f>E18+E21+E26+E29+E33+E36+E47+E50</f>
        <v>37707153.5</v>
      </c>
      <c r="F17" s="72">
        <f>F18+F21+F26+F29+F33+F36+F47+F50</f>
        <v>94517876.629999995</v>
      </c>
      <c r="G17" s="72">
        <f>G18+G21+G26+G29+G33+G36+G47+G50</f>
        <v>12788118.789999999</v>
      </c>
      <c r="H17" s="73">
        <f>H18+H21+H26+H29+H33+H36+H47+H50</f>
        <v>145013148.91999999</v>
      </c>
    </row>
    <row r="18" spans="2:8" s="3" customFormat="1" ht="24" x14ac:dyDescent="0.2">
      <c r="B18" s="74" t="s">
        <v>235</v>
      </c>
      <c r="C18" s="75" t="s">
        <v>17</v>
      </c>
      <c r="D18" s="76" t="s">
        <v>18</v>
      </c>
      <c r="E18" s="77">
        <f>SUM(E19:E20)</f>
        <v>0</v>
      </c>
      <c r="F18" s="77">
        <f>SUM(F19:F20)</f>
        <v>0</v>
      </c>
      <c r="G18" s="77">
        <f>SUM(G19:G20)</f>
        <v>2159012.6800000002</v>
      </c>
      <c r="H18" s="78">
        <f>SUM(H19:H20)</f>
        <v>2159012.6800000002</v>
      </c>
    </row>
    <row r="19" spans="2:8" s="3" customFormat="1" ht="11.25" x14ac:dyDescent="0.2">
      <c r="B19" s="150" t="s">
        <v>341</v>
      </c>
      <c r="C19" s="79" t="s">
        <v>17</v>
      </c>
      <c r="D19" s="148" t="s">
        <v>340</v>
      </c>
      <c r="E19" s="48"/>
      <c r="F19" s="48"/>
      <c r="G19" s="49">
        <v>2159012.6800000002</v>
      </c>
      <c r="H19" s="82">
        <f>SUM(E19:G19)</f>
        <v>2159012.6800000002</v>
      </c>
    </row>
    <row r="20" spans="2:8" s="3" customFormat="1" ht="11.25" hidden="1" x14ac:dyDescent="0.2">
      <c r="B20" s="83"/>
      <c r="C20" s="79"/>
      <c r="D20" s="80"/>
      <c r="E20" s="48"/>
      <c r="F20" s="48"/>
      <c r="G20" s="81"/>
      <c r="H20" s="82"/>
    </row>
    <row r="21" spans="2:8" s="3" customFormat="1" ht="24" x14ac:dyDescent="0.2">
      <c r="B21" s="74" t="s">
        <v>237</v>
      </c>
      <c r="C21" s="75" t="s">
        <v>19</v>
      </c>
      <c r="D21" s="76" t="s">
        <v>20</v>
      </c>
      <c r="E21" s="77">
        <f>SUM(E22:E25)</f>
        <v>0</v>
      </c>
      <c r="F21" s="77">
        <f>SUM(F22:F25)</f>
        <v>96529100</v>
      </c>
      <c r="G21" s="77">
        <f>SUM(G22:G25)</f>
        <v>10636088.67</v>
      </c>
      <c r="H21" s="78">
        <f>SUM(H22:H25)</f>
        <v>107165188.67</v>
      </c>
    </row>
    <row r="22" spans="2:8" s="3" customFormat="1" ht="11.25" x14ac:dyDescent="0.2">
      <c r="B22" s="150" t="s">
        <v>334</v>
      </c>
      <c r="C22" s="79" t="s">
        <v>19</v>
      </c>
      <c r="D22" s="148" t="s">
        <v>335</v>
      </c>
      <c r="E22" s="50"/>
      <c r="F22" s="50">
        <v>96529100</v>
      </c>
      <c r="G22" s="50">
        <v>7026141.3300000001</v>
      </c>
      <c r="H22" s="82">
        <f>SUM(E22:G22)</f>
        <v>103555241.33</v>
      </c>
    </row>
    <row r="23" spans="2:8" s="3" customFormat="1" ht="11.25" x14ac:dyDescent="0.2">
      <c r="B23" s="150" t="s">
        <v>336</v>
      </c>
      <c r="C23" s="79" t="s">
        <v>19</v>
      </c>
      <c r="D23" s="148" t="s">
        <v>337</v>
      </c>
      <c r="E23" s="50"/>
      <c r="F23" s="50"/>
      <c r="G23" s="50">
        <v>863098.06</v>
      </c>
      <c r="H23" s="82">
        <f>SUM(E23:G23)</f>
        <v>863098.06</v>
      </c>
    </row>
    <row r="24" spans="2:8" s="3" customFormat="1" ht="11.25" x14ac:dyDescent="0.2">
      <c r="B24" s="150" t="s">
        <v>339</v>
      </c>
      <c r="C24" s="79" t="s">
        <v>19</v>
      </c>
      <c r="D24" s="148" t="s">
        <v>338</v>
      </c>
      <c r="E24" s="50"/>
      <c r="F24" s="50"/>
      <c r="G24" s="50">
        <v>2746849.2799999998</v>
      </c>
      <c r="H24" s="82">
        <f>SUM(E24:G24)</f>
        <v>2746849.2799999998</v>
      </c>
    </row>
    <row r="25" spans="2:8" s="3" customFormat="1" ht="11.25" hidden="1" x14ac:dyDescent="0.2">
      <c r="B25" s="83"/>
      <c r="C25" s="79"/>
      <c r="D25" s="80"/>
      <c r="E25" s="48"/>
      <c r="F25" s="84"/>
      <c r="G25" s="84"/>
      <c r="H25" s="82"/>
    </row>
    <row r="26" spans="2:8" s="3" customFormat="1" ht="24" x14ac:dyDescent="0.2">
      <c r="B26" s="74" t="s">
        <v>238</v>
      </c>
      <c r="C26" s="75" t="s">
        <v>21</v>
      </c>
      <c r="D26" s="76" t="s">
        <v>22</v>
      </c>
      <c r="E26" s="77">
        <f>SUM(E27:E28)</f>
        <v>0</v>
      </c>
      <c r="F26" s="77">
        <f>SUM(F27:F28)</f>
        <v>0</v>
      </c>
      <c r="G26" s="77">
        <f>SUM(G27:G28)</f>
        <v>22695.54</v>
      </c>
      <c r="H26" s="78">
        <f>SUM(H27:H28)</f>
        <v>22695.54</v>
      </c>
    </row>
    <row r="27" spans="2:8" s="3" customFormat="1" ht="22.5" x14ac:dyDescent="0.2">
      <c r="B27" s="150" t="s">
        <v>332</v>
      </c>
      <c r="C27" s="79" t="s">
        <v>21</v>
      </c>
      <c r="D27" s="148" t="s">
        <v>333</v>
      </c>
      <c r="E27" s="48"/>
      <c r="F27" s="48"/>
      <c r="G27" s="49">
        <v>22695.54</v>
      </c>
      <c r="H27" s="82">
        <f>SUM(E27:G27)</f>
        <v>22695.54</v>
      </c>
    </row>
    <row r="28" spans="2:8" s="3" customFormat="1" ht="11.25" hidden="1" x14ac:dyDescent="0.2">
      <c r="B28" s="83"/>
      <c r="C28" s="79"/>
      <c r="D28" s="80"/>
      <c r="E28" s="48"/>
      <c r="F28" s="48"/>
      <c r="G28" s="81"/>
      <c r="H28" s="82"/>
    </row>
    <row r="29" spans="2:8" s="3" customFormat="1" ht="24" x14ac:dyDescent="0.2">
      <c r="B29" s="74" t="s">
        <v>239</v>
      </c>
      <c r="C29" s="75" t="s">
        <v>23</v>
      </c>
      <c r="D29" s="76" t="s">
        <v>24</v>
      </c>
      <c r="E29" s="77">
        <f>SUM(E30:E32)</f>
        <v>34665800.369999997</v>
      </c>
      <c r="F29" s="77">
        <f>SUM(F30:F32)</f>
        <v>0</v>
      </c>
      <c r="G29" s="77">
        <f>SUM(G30:G32)</f>
        <v>160950</v>
      </c>
      <c r="H29" s="78">
        <f>SUM(H30:H32)</f>
        <v>34826750.369999997</v>
      </c>
    </row>
    <row r="30" spans="2:8" s="3" customFormat="1" ht="22.5" x14ac:dyDescent="0.2">
      <c r="B30" s="150" t="s">
        <v>328</v>
      </c>
      <c r="C30" s="79" t="s">
        <v>23</v>
      </c>
      <c r="D30" s="148" t="s">
        <v>329</v>
      </c>
      <c r="E30" s="50">
        <v>34665800.369999997</v>
      </c>
      <c r="F30" s="48"/>
      <c r="G30" s="50"/>
      <c r="H30" s="82">
        <f>SUM(E30:G30)</f>
        <v>34665800.369999997</v>
      </c>
    </row>
    <row r="31" spans="2:8" s="3" customFormat="1" ht="33.75" x14ac:dyDescent="0.2">
      <c r="B31" s="150" t="s">
        <v>330</v>
      </c>
      <c r="C31" s="79" t="s">
        <v>23</v>
      </c>
      <c r="D31" s="148" t="s">
        <v>331</v>
      </c>
      <c r="E31" s="50"/>
      <c r="F31" s="48"/>
      <c r="G31" s="50">
        <v>160950</v>
      </c>
      <c r="H31" s="82">
        <f>SUM(E31:G31)</f>
        <v>160950</v>
      </c>
    </row>
    <row r="32" spans="2:8" s="3" customFormat="1" ht="11.25" hidden="1" x14ac:dyDescent="0.2">
      <c r="B32" s="83"/>
      <c r="C32" s="79"/>
      <c r="D32" s="80"/>
      <c r="E32" s="84"/>
      <c r="F32" s="48"/>
      <c r="G32" s="84"/>
      <c r="H32" s="82"/>
    </row>
    <row r="33" spans="2:10" s="3" customFormat="1" ht="24" x14ac:dyDescent="0.2">
      <c r="B33" s="74" t="s">
        <v>262</v>
      </c>
      <c r="C33" s="75" t="s">
        <v>172</v>
      </c>
      <c r="D33" s="76" t="s">
        <v>30</v>
      </c>
      <c r="E33" s="77">
        <f>SUM(E34:E35)</f>
        <v>3041353.13</v>
      </c>
      <c r="F33" s="77">
        <f>SUM(F34:F35)</f>
        <v>0</v>
      </c>
      <c r="G33" s="77">
        <f>SUM(G34:G35)</f>
        <v>0</v>
      </c>
      <c r="H33" s="78">
        <f>SUM(H34:H35)</f>
        <v>3041353.13</v>
      </c>
    </row>
    <row r="34" spans="2:10" s="3" customFormat="1" ht="22.5" x14ac:dyDescent="0.2">
      <c r="B34" s="150" t="s">
        <v>327</v>
      </c>
      <c r="C34" s="79" t="s">
        <v>172</v>
      </c>
      <c r="D34" s="148" t="s">
        <v>326</v>
      </c>
      <c r="E34" s="50">
        <v>3041353.13</v>
      </c>
      <c r="F34" s="50"/>
      <c r="G34" s="50"/>
      <c r="H34" s="82">
        <f>SUM(E34:G34)</f>
        <v>3041353.13</v>
      </c>
    </row>
    <row r="35" spans="2:10" s="3" customFormat="1" ht="11.25" hidden="1" x14ac:dyDescent="0.2">
      <c r="B35" s="83"/>
      <c r="C35" s="79"/>
      <c r="D35" s="80"/>
      <c r="E35" s="84"/>
      <c r="F35" s="84"/>
      <c r="G35" s="84"/>
      <c r="H35" s="82"/>
    </row>
    <row r="36" spans="2:10" s="3" customFormat="1" ht="24" x14ac:dyDescent="0.2">
      <c r="B36" s="74" t="s">
        <v>240</v>
      </c>
      <c r="C36" s="75" t="s">
        <v>25</v>
      </c>
      <c r="D36" s="76" t="s">
        <v>26</v>
      </c>
      <c r="E36" s="77">
        <f>SUM(E37:E41)</f>
        <v>0</v>
      </c>
      <c r="F36" s="77">
        <f>SUM(F37:F41)</f>
        <v>-3477623.33</v>
      </c>
      <c r="G36" s="77">
        <f>SUM(G37:G41)</f>
        <v>-194913.1</v>
      </c>
      <c r="H36" s="78">
        <f>SUM(H37:H41)</f>
        <v>-3672536.43</v>
      </c>
    </row>
    <row r="37" spans="2:10" s="3" customFormat="1" ht="11.25" x14ac:dyDescent="0.2">
      <c r="B37" s="150" t="s">
        <v>318</v>
      </c>
      <c r="C37" s="79" t="s">
        <v>25</v>
      </c>
      <c r="D37" s="148" t="s">
        <v>319</v>
      </c>
      <c r="E37" s="50"/>
      <c r="F37" s="49">
        <v>158902726.83000001</v>
      </c>
      <c r="G37" s="49">
        <v>-142686</v>
      </c>
      <c r="H37" s="82">
        <f>SUM(E37:G37)</f>
        <v>158760040.83000001</v>
      </c>
    </row>
    <row r="38" spans="2:10" s="3" customFormat="1" ht="11.25" x14ac:dyDescent="0.2">
      <c r="B38" s="150" t="s">
        <v>320</v>
      </c>
      <c r="C38" s="79" t="s">
        <v>25</v>
      </c>
      <c r="D38" s="148" t="s">
        <v>321</v>
      </c>
      <c r="E38" s="50"/>
      <c r="F38" s="49">
        <v>178355.38</v>
      </c>
      <c r="G38" s="49">
        <v>-39531.56</v>
      </c>
      <c r="H38" s="82">
        <f>SUM(E38:G38)</f>
        <v>138823.82</v>
      </c>
    </row>
    <row r="39" spans="2:10" s="3" customFormat="1" ht="11.25" x14ac:dyDescent="0.2">
      <c r="B39" s="150" t="s">
        <v>322</v>
      </c>
      <c r="C39" s="79" t="s">
        <v>25</v>
      </c>
      <c r="D39" s="148" t="s">
        <v>323</v>
      </c>
      <c r="E39" s="50"/>
      <c r="F39" s="49"/>
      <c r="G39" s="49">
        <v>-12695.54</v>
      </c>
      <c r="H39" s="82">
        <f>SUM(E39:G39)</f>
        <v>-12695.54</v>
      </c>
    </row>
    <row r="40" spans="2:10" s="3" customFormat="1" ht="11.25" x14ac:dyDescent="0.2">
      <c r="B40" s="150" t="s">
        <v>324</v>
      </c>
      <c r="C40" s="79" t="s">
        <v>25</v>
      </c>
      <c r="D40" s="148" t="s">
        <v>325</v>
      </c>
      <c r="E40" s="50"/>
      <c r="F40" s="49">
        <v>-162558705.53999999</v>
      </c>
      <c r="G40" s="49"/>
      <c r="H40" s="82">
        <f>SUM(E40:G40)</f>
        <v>-162558705.53999999</v>
      </c>
    </row>
    <row r="41" spans="2:10" s="3" customFormat="1" ht="0.75" customHeight="1" thickBot="1" x14ac:dyDescent="0.25">
      <c r="B41" s="85"/>
      <c r="C41" s="86"/>
      <c r="D41" s="87"/>
      <c r="E41" s="88"/>
      <c r="F41" s="88"/>
      <c r="G41" s="88"/>
      <c r="H41" s="89"/>
    </row>
    <row r="42" spans="2:10" s="3" customFormat="1" ht="12.2" customHeight="1" x14ac:dyDescent="0.2">
      <c r="B42" s="90"/>
      <c r="C42" s="90"/>
      <c r="D42" s="90"/>
      <c r="E42" s="90"/>
      <c r="F42" s="90"/>
      <c r="G42" s="90"/>
      <c r="H42" s="90" t="s">
        <v>28</v>
      </c>
      <c r="J42" s="46" t="s">
        <v>168</v>
      </c>
    </row>
    <row r="43" spans="2:10" s="3" customFormat="1" ht="12.2" customHeight="1" x14ac:dyDescent="0.2">
      <c r="B43" s="53"/>
      <c r="C43" s="54" t="s">
        <v>4</v>
      </c>
      <c r="D43" s="164" t="s">
        <v>5</v>
      </c>
      <c r="E43" s="55" t="s">
        <v>6</v>
      </c>
      <c r="F43" s="55" t="s">
        <v>127</v>
      </c>
      <c r="G43" s="56" t="s">
        <v>130</v>
      </c>
      <c r="H43" s="91"/>
      <c r="J43" s="46" t="s">
        <v>169</v>
      </c>
    </row>
    <row r="44" spans="2:10" s="3" customFormat="1" ht="12.2" customHeight="1" x14ac:dyDescent="0.2">
      <c r="B44" s="58" t="s">
        <v>7</v>
      </c>
      <c r="C44" s="59" t="s">
        <v>8</v>
      </c>
      <c r="D44" s="165"/>
      <c r="E44" s="60" t="s">
        <v>9</v>
      </c>
      <c r="F44" s="60" t="s">
        <v>128</v>
      </c>
      <c r="G44" s="61" t="s">
        <v>131</v>
      </c>
      <c r="H44" s="92" t="s">
        <v>10</v>
      </c>
      <c r="J44" s="47" t="s">
        <v>170</v>
      </c>
    </row>
    <row r="45" spans="2:10" s="3" customFormat="1" ht="12.2" customHeight="1" x14ac:dyDescent="0.2">
      <c r="B45" s="63"/>
      <c r="C45" s="59" t="s">
        <v>11</v>
      </c>
      <c r="D45" s="166"/>
      <c r="E45" s="64" t="s">
        <v>12</v>
      </c>
      <c r="F45" s="60" t="s">
        <v>129</v>
      </c>
      <c r="G45" s="61" t="s">
        <v>132</v>
      </c>
      <c r="H45" s="92"/>
      <c r="J45" s="47" t="s">
        <v>171</v>
      </c>
    </row>
    <row r="46" spans="2:10" s="3" customFormat="1" ht="12.2" customHeight="1" thickBot="1" x14ac:dyDescent="0.25">
      <c r="B46" s="65">
        <v>1</v>
      </c>
      <c r="C46" s="66">
        <v>2</v>
      </c>
      <c r="D46" s="66">
        <v>3</v>
      </c>
      <c r="E46" s="67">
        <v>4</v>
      </c>
      <c r="F46" s="67">
        <v>5</v>
      </c>
      <c r="G46" s="56" t="s">
        <v>13</v>
      </c>
      <c r="H46" s="91" t="s">
        <v>14</v>
      </c>
    </row>
    <row r="47" spans="2:10" s="3" customFormat="1" ht="24" x14ac:dyDescent="0.2">
      <c r="B47" s="93" t="s">
        <v>241</v>
      </c>
      <c r="C47" s="70" t="s">
        <v>16</v>
      </c>
      <c r="D47" s="71" t="s">
        <v>27</v>
      </c>
      <c r="E47" s="94">
        <f>SUM(E48:E49)</f>
        <v>0</v>
      </c>
      <c r="F47" s="94">
        <f>SUM(F48:F49)</f>
        <v>0</v>
      </c>
      <c r="G47" s="94">
        <f>SUM(G48:G49)</f>
        <v>0</v>
      </c>
      <c r="H47" s="95">
        <f>SUM(H48:H49)</f>
        <v>0</v>
      </c>
    </row>
    <row r="48" spans="2:10" s="3" customFormat="1" ht="11.25" x14ac:dyDescent="0.2">
      <c r="B48" s="96" t="s">
        <v>316</v>
      </c>
      <c r="C48" s="97" t="s">
        <v>16</v>
      </c>
      <c r="D48" s="149" t="s">
        <v>317</v>
      </c>
      <c r="E48" s="39"/>
      <c r="F48" s="39"/>
      <c r="G48" s="39"/>
      <c r="H48" s="100">
        <f>SUM(E48:G48)</f>
        <v>0</v>
      </c>
    </row>
    <row r="49" spans="2:8" s="3" customFormat="1" ht="11.25" hidden="1" x14ac:dyDescent="0.2">
      <c r="B49" s="101"/>
      <c r="C49" s="97"/>
      <c r="D49" s="98"/>
      <c r="E49" s="102"/>
      <c r="F49" s="99"/>
      <c r="G49" s="99"/>
      <c r="H49" s="100"/>
    </row>
    <row r="50" spans="2:8" s="3" customFormat="1" ht="36" x14ac:dyDescent="0.2">
      <c r="B50" s="74" t="s">
        <v>242</v>
      </c>
      <c r="C50" s="75" t="s">
        <v>173</v>
      </c>
      <c r="D50" s="76" t="s">
        <v>33</v>
      </c>
      <c r="E50" s="103">
        <f>SUM(E51:E53)</f>
        <v>0</v>
      </c>
      <c r="F50" s="103">
        <f>SUM(F51:F53)</f>
        <v>1466399.96</v>
      </c>
      <c r="G50" s="103">
        <f>SUM(G51:G53)</f>
        <v>4285</v>
      </c>
      <c r="H50" s="104">
        <f>SUM(H51:H53)</f>
        <v>1470684.96</v>
      </c>
    </row>
    <row r="51" spans="2:8" s="3" customFormat="1" ht="22.5" x14ac:dyDescent="0.2">
      <c r="B51" s="96" t="s">
        <v>312</v>
      </c>
      <c r="C51" s="97" t="s">
        <v>173</v>
      </c>
      <c r="D51" s="149" t="s">
        <v>313</v>
      </c>
      <c r="E51" s="39"/>
      <c r="F51" s="39"/>
      <c r="G51" s="39">
        <v>4285</v>
      </c>
      <c r="H51" s="100">
        <f>SUM(E51:G51)</f>
        <v>4285</v>
      </c>
    </row>
    <row r="52" spans="2:8" s="3" customFormat="1" ht="33.75" x14ac:dyDescent="0.2">
      <c r="B52" s="96" t="s">
        <v>314</v>
      </c>
      <c r="C52" s="97" t="s">
        <v>173</v>
      </c>
      <c r="D52" s="149" t="s">
        <v>315</v>
      </c>
      <c r="E52" s="39"/>
      <c r="F52" s="39">
        <v>1466399.96</v>
      </c>
      <c r="G52" s="39"/>
      <c r="H52" s="100">
        <f>SUM(E52:G52)</f>
        <v>1466399.96</v>
      </c>
    </row>
    <row r="53" spans="2:8" s="3" customFormat="1" ht="11.25" hidden="1" x14ac:dyDescent="0.2">
      <c r="B53" s="101"/>
      <c r="C53" s="97"/>
      <c r="D53" s="98"/>
      <c r="E53" s="102"/>
      <c r="F53" s="99"/>
      <c r="G53" s="99"/>
      <c r="H53" s="100"/>
    </row>
    <row r="54" spans="2:8" s="3" customFormat="1" ht="24" x14ac:dyDescent="0.2">
      <c r="B54" s="105" t="s">
        <v>243</v>
      </c>
      <c r="C54" s="75" t="s">
        <v>24</v>
      </c>
      <c r="D54" s="76" t="s">
        <v>29</v>
      </c>
      <c r="E54" s="106">
        <f>E55+E60+E69+E72+E75+E78+E84+E88+E96</f>
        <v>34645339.560000002</v>
      </c>
      <c r="F54" s="106">
        <f>F55+F60+F69+F72+F75+F78+F84+F88+F96</f>
        <v>96153418.069999993</v>
      </c>
      <c r="G54" s="106">
        <f>G55+G60+G69+G72+G75+G78+G84+G88+G96</f>
        <v>13260085.470000001</v>
      </c>
      <c r="H54" s="107">
        <f>H55+H60+H69+H72+H75+H78+H84+H88+H96</f>
        <v>144058843.09999999</v>
      </c>
    </row>
    <row r="55" spans="2:8" s="3" customFormat="1" ht="24" x14ac:dyDescent="0.2">
      <c r="B55" s="74" t="s">
        <v>233</v>
      </c>
      <c r="C55" s="75" t="s">
        <v>30</v>
      </c>
      <c r="D55" s="76" t="s">
        <v>31</v>
      </c>
      <c r="E55" s="103">
        <f>SUM(E56:E59)</f>
        <v>4019239.26</v>
      </c>
      <c r="F55" s="103">
        <f>SUM(F56:F59)</f>
        <v>70191860.730000004</v>
      </c>
      <c r="G55" s="103">
        <f>SUM(G56:G59)</f>
        <v>7070774.1200000001</v>
      </c>
      <c r="H55" s="104">
        <f>SUM(H56:H59)</f>
        <v>81281874.109999999</v>
      </c>
    </row>
    <row r="56" spans="2:8" s="3" customFormat="1" ht="11.25" x14ac:dyDescent="0.2">
      <c r="B56" s="96" t="s">
        <v>307</v>
      </c>
      <c r="C56" s="97" t="s">
        <v>30</v>
      </c>
      <c r="D56" s="149" t="s">
        <v>306</v>
      </c>
      <c r="E56" s="33">
        <v>3087140.18</v>
      </c>
      <c r="F56" s="33">
        <v>53952635.630000003</v>
      </c>
      <c r="G56" s="33">
        <v>5482553.04</v>
      </c>
      <c r="H56" s="100">
        <f>SUM(E56:G56)</f>
        <v>62522328.850000001</v>
      </c>
    </row>
    <row r="57" spans="2:8" s="3" customFormat="1" ht="11.25" x14ac:dyDescent="0.2">
      <c r="B57" s="96" t="s">
        <v>309</v>
      </c>
      <c r="C57" s="97" t="s">
        <v>30</v>
      </c>
      <c r="D57" s="149" t="s">
        <v>308</v>
      </c>
      <c r="E57" s="33"/>
      <c r="F57" s="33">
        <v>700</v>
      </c>
      <c r="G57" s="33">
        <v>4200</v>
      </c>
      <c r="H57" s="100">
        <f>SUM(E57:G57)</f>
        <v>4900</v>
      </c>
    </row>
    <row r="58" spans="2:8" s="3" customFormat="1" ht="11.25" x14ac:dyDescent="0.2">
      <c r="B58" s="96" t="s">
        <v>310</v>
      </c>
      <c r="C58" s="97" t="s">
        <v>30</v>
      </c>
      <c r="D58" s="149" t="s">
        <v>311</v>
      </c>
      <c r="E58" s="33">
        <v>932099.08</v>
      </c>
      <c r="F58" s="33">
        <v>16238525.1</v>
      </c>
      <c r="G58" s="33">
        <v>1584021.08</v>
      </c>
      <c r="H58" s="100">
        <f>SUM(E58:G58)</f>
        <v>18754645.260000002</v>
      </c>
    </row>
    <row r="59" spans="2:8" s="3" customFormat="1" ht="12.2" hidden="1" customHeight="1" x14ac:dyDescent="0.2">
      <c r="B59" s="101"/>
      <c r="C59" s="97"/>
      <c r="D59" s="98"/>
      <c r="E59" s="102"/>
      <c r="F59" s="102"/>
      <c r="G59" s="102"/>
      <c r="H59" s="100"/>
    </row>
    <row r="60" spans="2:8" s="3" customFormat="1" ht="24" x14ac:dyDescent="0.2">
      <c r="B60" s="74" t="s">
        <v>234</v>
      </c>
      <c r="C60" s="75" t="s">
        <v>26</v>
      </c>
      <c r="D60" s="76" t="s">
        <v>32</v>
      </c>
      <c r="E60" s="103">
        <f>SUM(E61:E68)</f>
        <v>140000</v>
      </c>
      <c r="F60" s="103">
        <f>SUM(F61:F68)</f>
        <v>14358020.529999999</v>
      </c>
      <c r="G60" s="103">
        <f>SUM(G61:G68)</f>
        <v>4428979.4000000004</v>
      </c>
      <c r="H60" s="104">
        <f>SUM(H61:H68)</f>
        <v>18926999.93</v>
      </c>
    </row>
    <row r="61" spans="2:8" s="3" customFormat="1" ht="11.25" x14ac:dyDescent="0.2">
      <c r="B61" s="96" t="s">
        <v>292</v>
      </c>
      <c r="C61" s="97" t="s">
        <v>26</v>
      </c>
      <c r="D61" s="149" t="s">
        <v>293</v>
      </c>
      <c r="E61" s="33"/>
      <c r="F61" s="33">
        <v>299921.26</v>
      </c>
      <c r="G61" s="33">
        <v>12043.28</v>
      </c>
      <c r="H61" s="100">
        <f t="shared" ref="H61:H67" si="0">SUM(E61:G61)</f>
        <v>311964.53999999998</v>
      </c>
    </row>
    <row r="62" spans="2:8" s="3" customFormat="1" ht="11.25" x14ac:dyDescent="0.2">
      <c r="B62" s="96" t="s">
        <v>294</v>
      </c>
      <c r="C62" s="97" t="s">
        <v>26</v>
      </c>
      <c r="D62" s="149" t="s">
        <v>295</v>
      </c>
      <c r="E62" s="33"/>
      <c r="F62" s="33"/>
      <c r="G62" s="33">
        <v>5252</v>
      </c>
      <c r="H62" s="100">
        <f t="shared" si="0"/>
        <v>5252</v>
      </c>
    </row>
    <row r="63" spans="2:8" s="3" customFormat="1" ht="11.25" x14ac:dyDescent="0.2">
      <c r="B63" s="96" t="s">
        <v>297</v>
      </c>
      <c r="C63" s="97" t="s">
        <v>26</v>
      </c>
      <c r="D63" s="149" t="s">
        <v>296</v>
      </c>
      <c r="E63" s="33"/>
      <c r="F63" s="33">
        <v>6859636.2199999997</v>
      </c>
      <c r="G63" s="33">
        <v>1428087.17</v>
      </c>
      <c r="H63" s="100">
        <f t="shared" si="0"/>
        <v>8287723.3899999997</v>
      </c>
    </row>
    <row r="64" spans="2:8" s="3" customFormat="1" ht="11.25" x14ac:dyDescent="0.2">
      <c r="B64" s="96" t="s">
        <v>298</v>
      </c>
      <c r="C64" s="97" t="s">
        <v>26</v>
      </c>
      <c r="D64" s="149" t="s">
        <v>299</v>
      </c>
      <c r="E64" s="33"/>
      <c r="F64" s="33">
        <v>2336897.79</v>
      </c>
      <c r="G64" s="33">
        <v>328528.31</v>
      </c>
      <c r="H64" s="100">
        <f t="shared" si="0"/>
        <v>2665426.1</v>
      </c>
    </row>
    <row r="65" spans="2:10" s="3" customFormat="1" ht="11.25" x14ac:dyDescent="0.2">
      <c r="B65" s="96" t="s">
        <v>301</v>
      </c>
      <c r="C65" s="97" t="s">
        <v>26</v>
      </c>
      <c r="D65" s="149" t="s">
        <v>300</v>
      </c>
      <c r="E65" s="33">
        <v>140000</v>
      </c>
      <c r="F65" s="33">
        <v>4665867.24</v>
      </c>
      <c r="G65" s="33">
        <v>2655068.64</v>
      </c>
      <c r="H65" s="100">
        <f t="shared" si="0"/>
        <v>7460935.8799999999</v>
      </c>
    </row>
    <row r="66" spans="2:10" s="3" customFormat="1" ht="11.25" x14ac:dyDescent="0.2">
      <c r="B66" s="96" t="s">
        <v>302</v>
      </c>
      <c r="C66" s="97" t="s">
        <v>26</v>
      </c>
      <c r="D66" s="149" t="s">
        <v>303</v>
      </c>
      <c r="E66" s="33"/>
      <c r="F66" s="33">
        <v>35250.43</v>
      </c>
      <c r="G66" s="33"/>
      <c r="H66" s="100">
        <f t="shared" si="0"/>
        <v>35250.43</v>
      </c>
    </row>
    <row r="67" spans="2:10" s="3" customFormat="1" ht="22.5" x14ac:dyDescent="0.2">
      <c r="B67" s="96" t="s">
        <v>304</v>
      </c>
      <c r="C67" s="97" t="s">
        <v>26</v>
      </c>
      <c r="D67" s="149" t="s">
        <v>305</v>
      </c>
      <c r="E67" s="33"/>
      <c r="F67" s="33">
        <v>160447.59</v>
      </c>
      <c r="G67" s="33"/>
      <c r="H67" s="100">
        <f t="shared" si="0"/>
        <v>160447.59</v>
      </c>
    </row>
    <row r="68" spans="2:10" s="3" customFormat="1" ht="12.2" hidden="1" customHeight="1" x14ac:dyDescent="0.2">
      <c r="B68" s="101"/>
      <c r="C68" s="97"/>
      <c r="D68" s="98"/>
      <c r="E68" s="102"/>
      <c r="F68" s="102"/>
      <c r="G68" s="102"/>
      <c r="H68" s="100"/>
    </row>
    <row r="69" spans="2:10" s="3" customFormat="1" ht="24" x14ac:dyDescent="0.2">
      <c r="B69" s="74" t="s">
        <v>244</v>
      </c>
      <c r="C69" s="75" t="s">
        <v>33</v>
      </c>
      <c r="D69" s="76" t="s">
        <v>34</v>
      </c>
      <c r="E69" s="103">
        <f>SUM(E70:E71)</f>
        <v>0</v>
      </c>
      <c r="F69" s="103">
        <f>SUM(F70:F71)</f>
        <v>0</v>
      </c>
      <c r="G69" s="103">
        <f>SUM(G70:G71)</f>
        <v>0</v>
      </c>
      <c r="H69" s="104">
        <f>SUM(H70:H71)</f>
        <v>0</v>
      </c>
    </row>
    <row r="70" spans="2:10" s="3" customFormat="1" ht="11.25" x14ac:dyDescent="0.2">
      <c r="B70" s="154"/>
      <c r="C70" s="155"/>
      <c r="D70" s="156"/>
      <c r="E70" s="160"/>
      <c r="F70" s="157"/>
      <c r="G70" s="157"/>
      <c r="H70" s="158">
        <f>SUM(E70:G70)</f>
        <v>0</v>
      </c>
      <c r="I70" s="159"/>
      <c r="J70" s="159"/>
    </row>
    <row r="71" spans="2:10" s="3" customFormat="1" ht="11.25" hidden="1" x14ac:dyDescent="0.2">
      <c r="B71" s="101"/>
      <c r="C71" s="97"/>
      <c r="D71" s="98"/>
      <c r="E71" s="99"/>
      <c r="F71" s="99"/>
      <c r="G71" s="99"/>
      <c r="H71" s="100"/>
    </row>
    <row r="72" spans="2:10" s="3" customFormat="1" ht="24" x14ac:dyDescent="0.2">
      <c r="B72" s="74" t="s">
        <v>245</v>
      </c>
      <c r="C72" s="75" t="s">
        <v>31</v>
      </c>
      <c r="D72" s="76" t="s">
        <v>35</v>
      </c>
      <c r="E72" s="103">
        <f>SUM(E73:E74)</f>
        <v>0</v>
      </c>
      <c r="F72" s="103">
        <f>SUM(F73:F74)</f>
        <v>41194.300000000003</v>
      </c>
      <c r="G72" s="103">
        <f>SUM(G73:G74)</f>
        <v>0</v>
      </c>
      <c r="H72" s="104">
        <f>SUM(H73:H74)</f>
        <v>41194.300000000003</v>
      </c>
    </row>
    <row r="73" spans="2:10" s="3" customFormat="1" ht="22.5" x14ac:dyDescent="0.2">
      <c r="B73" s="96" t="s">
        <v>290</v>
      </c>
      <c r="C73" s="97" t="s">
        <v>31</v>
      </c>
      <c r="D73" s="149" t="s">
        <v>291</v>
      </c>
      <c r="E73" s="33"/>
      <c r="F73" s="33">
        <v>41194.300000000003</v>
      </c>
      <c r="G73" s="33"/>
      <c r="H73" s="100">
        <f>SUM(E73:G73)</f>
        <v>41194.300000000003</v>
      </c>
    </row>
    <row r="74" spans="2:10" s="3" customFormat="1" ht="11.25" hidden="1" x14ac:dyDescent="0.2">
      <c r="B74" s="101"/>
      <c r="C74" s="97"/>
      <c r="D74" s="98"/>
      <c r="E74" s="102"/>
      <c r="F74" s="102"/>
      <c r="G74" s="102"/>
      <c r="H74" s="100"/>
    </row>
    <row r="75" spans="2:10" s="3" customFormat="1" ht="24" x14ac:dyDescent="0.2">
      <c r="B75" s="74" t="s">
        <v>246</v>
      </c>
      <c r="C75" s="75" t="s">
        <v>34</v>
      </c>
      <c r="D75" s="76" t="s">
        <v>36</v>
      </c>
      <c r="E75" s="103">
        <f>SUM(E76:E77)</f>
        <v>0</v>
      </c>
      <c r="F75" s="103">
        <f>SUM(F76:F77)</f>
        <v>0</v>
      </c>
      <c r="G75" s="103">
        <f>SUM(G76:G77)</f>
        <v>0</v>
      </c>
      <c r="H75" s="104">
        <f>SUM(H76:H77)</f>
        <v>0</v>
      </c>
    </row>
    <row r="76" spans="2:10" s="3" customFormat="1" ht="11.25" x14ac:dyDescent="0.2">
      <c r="B76" s="154"/>
      <c r="C76" s="155"/>
      <c r="D76" s="156"/>
      <c r="E76" s="157"/>
      <c r="F76" s="157"/>
      <c r="G76" s="157"/>
      <c r="H76" s="158">
        <f>SUM(E76:G76)</f>
        <v>0</v>
      </c>
      <c r="I76" s="159"/>
      <c r="J76" s="159"/>
    </row>
    <row r="77" spans="2:10" s="3" customFormat="1" ht="11.25" hidden="1" x14ac:dyDescent="0.2">
      <c r="B77" s="101"/>
      <c r="C77" s="97"/>
      <c r="D77" s="98"/>
      <c r="E77" s="102"/>
      <c r="F77" s="102"/>
      <c r="G77" s="102"/>
      <c r="H77" s="100"/>
    </row>
    <row r="78" spans="2:10" s="3" customFormat="1" ht="24" x14ac:dyDescent="0.2">
      <c r="B78" s="74" t="s">
        <v>247</v>
      </c>
      <c r="C78" s="75" t="s">
        <v>35</v>
      </c>
      <c r="D78" s="76" t="s">
        <v>37</v>
      </c>
      <c r="E78" s="103">
        <f>SUM(E79:E83)</f>
        <v>19594321.629999999</v>
      </c>
      <c r="F78" s="103">
        <f>SUM(F79:F83)</f>
        <v>869886.34</v>
      </c>
      <c r="G78" s="103">
        <f>SUM(G79:G83)</f>
        <v>0</v>
      </c>
      <c r="H78" s="103">
        <f>SUM(H79:H83)</f>
        <v>20464207.969999999</v>
      </c>
    </row>
    <row r="79" spans="2:10" s="3" customFormat="1" ht="11.25" x14ac:dyDescent="0.2">
      <c r="B79" s="96" t="s">
        <v>283</v>
      </c>
      <c r="C79" s="97" t="s">
        <v>35</v>
      </c>
      <c r="D79" s="149" t="s">
        <v>282</v>
      </c>
      <c r="E79" s="33">
        <v>459000</v>
      </c>
      <c r="F79" s="33"/>
      <c r="G79" s="33"/>
      <c r="H79" s="100">
        <f>SUM(E79:G79)</f>
        <v>459000</v>
      </c>
    </row>
    <row r="80" spans="2:10" s="3" customFormat="1" ht="11.25" x14ac:dyDescent="0.2">
      <c r="B80" s="96" t="s">
        <v>285</v>
      </c>
      <c r="C80" s="97" t="s">
        <v>35</v>
      </c>
      <c r="D80" s="149" t="s">
        <v>284</v>
      </c>
      <c r="E80" s="33">
        <v>19135321.629999999</v>
      </c>
      <c r="F80" s="33"/>
      <c r="G80" s="33"/>
      <c r="H80" s="100">
        <f>SUM(E80:G80)</f>
        <v>19135321.629999999</v>
      </c>
    </row>
    <row r="81" spans="2:10" s="3" customFormat="1" ht="22.5" x14ac:dyDescent="0.2">
      <c r="B81" s="96" t="s">
        <v>286</v>
      </c>
      <c r="C81" s="97" t="s">
        <v>35</v>
      </c>
      <c r="D81" s="149" t="s">
        <v>287</v>
      </c>
      <c r="E81" s="33"/>
      <c r="F81" s="33">
        <v>441241.31</v>
      </c>
      <c r="G81" s="33"/>
      <c r="H81" s="100">
        <f>SUM(E81:G81)</f>
        <v>441241.31</v>
      </c>
    </row>
    <row r="82" spans="2:10" s="3" customFormat="1" ht="11.25" x14ac:dyDescent="0.2">
      <c r="B82" s="96" t="s">
        <v>288</v>
      </c>
      <c r="C82" s="97" t="s">
        <v>35</v>
      </c>
      <c r="D82" s="149" t="s">
        <v>289</v>
      </c>
      <c r="E82" s="33"/>
      <c r="F82" s="33">
        <v>428645.03</v>
      </c>
      <c r="G82" s="33"/>
      <c r="H82" s="100">
        <f>SUM(E82:G82)</f>
        <v>428645.03</v>
      </c>
    </row>
    <row r="83" spans="2:10" s="3" customFormat="1" ht="11.25" hidden="1" x14ac:dyDescent="0.2">
      <c r="B83" s="101"/>
      <c r="C83" s="97"/>
      <c r="D83" s="98"/>
      <c r="E83" s="102"/>
      <c r="F83" s="102"/>
      <c r="G83" s="102"/>
      <c r="H83" s="100"/>
    </row>
    <row r="84" spans="2:10" s="3" customFormat="1" ht="24" x14ac:dyDescent="0.2">
      <c r="B84" s="74" t="s">
        <v>248</v>
      </c>
      <c r="C84" s="75" t="s">
        <v>36</v>
      </c>
      <c r="D84" s="76" t="s">
        <v>40</v>
      </c>
      <c r="E84" s="103">
        <f>SUM(E85:E87)</f>
        <v>1338215.43</v>
      </c>
      <c r="F84" s="103">
        <f>SUM(F85:F87)</f>
        <v>4515270.09</v>
      </c>
      <c r="G84" s="103">
        <f>SUM(G85:G87)</f>
        <v>1699353.5</v>
      </c>
      <c r="H84" s="104">
        <f>SUM(H85:H87)</f>
        <v>7552839.0199999996</v>
      </c>
    </row>
    <row r="85" spans="2:10" s="3" customFormat="1" ht="11.25" x14ac:dyDescent="0.2">
      <c r="B85" s="96" t="s">
        <v>278</v>
      </c>
      <c r="C85" s="97" t="s">
        <v>36</v>
      </c>
      <c r="D85" s="149" t="s">
        <v>279</v>
      </c>
      <c r="E85" s="33"/>
      <c r="F85" s="33">
        <v>3222832.94</v>
      </c>
      <c r="G85" s="33">
        <v>302766.34000000003</v>
      </c>
      <c r="H85" s="100">
        <f>SUM(E85:G85)</f>
        <v>3525599.28</v>
      </c>
    </row>
    <row r="86" spans="2:10" s="3" customFormat="1" ht="11.25" x14ac:dyDescent="0.2">
      <c r="B86" s="96" t="s">
        <v>280</v>
      </c>
      <c r="C86" s="97" t="s">
        <v>36</v>
      </c>
      <c r="D86" s="149" t="s">
        <v>281</v>
      </c>
      <c r="E86" s="33">
        <v>1338215.43</v>
      </c>
      <c r="F86" s="33">
        <v>1292437.1499999999</v>
      </c>
      <c r="G86" s="33">
        <v>1396587.16</v>
      </c>
      <c r="H86" s="100">
        <f>SUM(E86:G86)</f>
        <v>4027239.74</v>
      </c>
    </row>
    <row r="87" spans="2:10" s="3" customFormat="1" ht="12.2" hidden="1" customHeight="1" x14ac:dyDescent="0.2">
      <c r="B87" s="101"/>
      <c r="C87" s="97"/>
      <c r="D87" s="98"/>
      <c r="E87" s="102"/>
      <c r="F87" s="102"/>
      <c r="G87" s="102"/>
      <c r="H87" s="100"/>
    </row>
    <row r="88" spans="2:10" s="3" customFormat="1" ht="36" x14ac:dyDescent="0.2">
      <c r="B88" s="74" t="s">
        <v>249</v>
      </c>
      <c r="C88" s="75" t="s">
        <v>37</v>
      </c>
      <c r="D88" s="76" t="s">
        <v>174</v>
      </c>
      <c r="E88" s="103">
        <f>SUM(E89:E90)</f>
        <v>0</v>
      </c>
      <c r="F88" s="103">
        <f>SUM(F89:F90)</f>
        <v>0</v>
      </c>
      <c r="G88" s="103">
        <f>SUM(G89:G90)</f>
        <v>0</v>
      </c>
      <c r="H88" s="104">
        <f>SUM(H89:H90)</f>
        <v>0</v>
      </c>
    </row>
    <row r="89" spans="2:10" s="3" customFormat="1" ht="11.25" x14ac:dyDescent="0.2">
      <c r="B89" s="154"/>
      <c r="C89" s="155"/>
      <c r="D89" s="156"/>
      <c r="E89" s="157"/>
      <c r="F89" s="157"/>
      <c r="G89" s="157"/>
      <c r="H89" s="158">
        <f>SUM(E89:G89)</f>
        <v>0</v>
      </c>
      <c r="I89" s="159"/>
      <c r="J89" s="159"/>
    </row>
    <row r="90" spans="2:10" s="3" customFormat="1" ht="0.75" customHeight="1" thickBot="1" x14ac:dyDescent="0.25">
      <c r="B90" s="101"/>
      <c r="C90" s="108"/>
      <c r="D90" s="109"/>
      <c r="E90" s="110"/>
      <c r="F90" s="110"/>
      <c r="G90" s="110"/>
      <c r="H90" s="111"/>
    </row>
    <row r="91" spans="2:10" s="3" customFormat="1" ht="12.2" customHeight="1" x14ac:dyDescent="0.2">
      <c r="B91" s="90"/>
      <c r="C91" s="90"/>
      <c r="D91" s="90"/>
      <c r="E91" s="90"/>
      <c r="F91" s="90"/>
      <c r="G91" s="90"/>
      <c r="H91" s="90" t="s">
        <v>39</v>
      </c>
    </row>
    <row r="92" spans="2:10" s="3" customFormat="1" ht="12.2" customHeight="1" x14ac:dyDescent="0.2">
      <c r="B92" s="112"/>
      <c r="C92" s="54" t="s">
        <v>4</v>
      </c>
      <c r="D92" s="164" t="s">
        <v>5</v>
      </c>
      <c r="E92" s="55" t="s">
        <v>6</v>
      </c>
      <c r="F92" s="55" t="s">
        <v>127</v>
      </c>
      <c r="G92" s="56" t="s">
        <v>130</v>
      </c>
      <c r="H92" s="91"/>
    </row>
    <row r="93" spans="2:10" s="3" customFormat="1" ht="12.2" customHeight="1" x14ac:dyDescent="0.2">
      <c r="B93" s="59" t="s">
        <v>7</v>
      </c>
      <c r="C93" s="59" t="s">
        <v>8</v>
      </c>
      <c r="D93" s="165"/>
      <c r="E93" s="60" t="s">
        <v>9</v>
      </c>
      <c r="F93" s="60" t="s">
        <v>128</v>
      </c>
      <c r="G93" s="61" t="s">
        <v>131</v>
      </c>
      <c r="H93" s="92" t="s">
        <v>10</v>
      </c>
    </row>
    <row r="94" spans="2:10" s="3" customFormat="1" ht="12.2" customHeight="1" x14ac:dyDescent="0.2">
      <c r="B94" s="113"/>
      <c r="C94" s="114" t="s">
        <v>11</v>
      </c>
      <c r="D94" s="166"/>
      <c r="E94" s="64" t="s">
        <v>12</v>
      </c>
      <c r="F94" s="64" t="s">
        <v>129</v>
      </c>
      <c r="G94" s="115" t="s">
        <v>132</v>
      </c>
      <c r="H94" s="92"/>
    </row>
    <row r="95" spans="2:10" s="3" customFormat="1" ht="12.2" customHeight="1" thickBot="1" x14ac:dyDescent="0.25">
      <c r="B95" s="65">
        <v>1</v>
      </c>
      <c r="C95" s="116">
        <v>2</v>
      </c>
      <c r="D95" s="116">
        <v>3</v>
      </c>
      <c r="E95" s="117">
        <v>4</v>
      </c>
      <c r="F95" s="117">
        <v>5</v>
      </c>
      <c r="G95" s="118" t="s">
        <v>13</v>
      </c>
      <c r="H95" s="119" t="s">
        <v>14</v>
      </c>
    </row>
    <row r="96" spans="2:10" s="3" customFormat="1" ht="24" x14ac:dyDescent="0.2">
      <c r="B96" s="93" t="s">
        <v>263</v>
      </c>
      <c r="C96" s="70" t="s">
        <v>40</v>
      </c>
      <c r="D96" s="71" t="s">
        <v>38</v>
      </c>
      <c r="E96" s="94">
        <f>SUM(E97:E103)</f>
        <v>9553563.2400000002</v>
      </c>
      <c r="F96" s="94">
        <f>SUM(F97:F103)</f>
        <v>6177186.0800000001</v>
      </c>
      <c r="G96" s="94">
        <f>SUM(G97:G103)</f>
        <v>60978.45</v>
      </c>
      <c r="H96" s="95">
        <f>SUM(H97:H103)</f>
        <v>15791727.77</v>
      </c>
    </row>
    <row r="97" spans="2:8" s="3" customFormat="1" ht="11.25" x14ac:dyDescent="0.2">
      <c r="B97" s="96" t="s">
        <v>266</v>
      </c>
      <c r="C97" s="97" t="s">
        <v>40</v>
      </c>
      <c r="D97" s="149" t="s">
        <v>267</v>
      </c>
      <c r="E97" s="33"/>
      <c r="F97" s="33">
        <v>6177186.0800000001</v>
      </c>
      <c r="G97" s="33">
        <v>4305</v>
      </c>
      <c r="H97" s="100">
        <f t="shared" ref="H97:H102" si="1">SUM(E97:G97)</f>
        <v>6181491.0800000001</v>
      </c>
    </row>
    <row r="98" spans="2:8" s="3" customFormat="1" ht="22.5" x14ac:dyDescent="0.2">
      <c r="B98" s="96" t="s">
        <v>268</v>
      </c>
      <c r="C98" s="97" t="s">
        <v>40</v>
      </c>
      <c r="D98" s="149" t="s">
        <v>269</v>
      </c>
      <c r="E98" s="33"/>
      <c r="F98" s="33"/>
      <c r="G98" s="33">
        <v>13822.44</v>
      </c>
      <c r="H98" s="100">
        <f t="shared" si="1"/>
        <v>13822.44</v>
      </c>
    </row>
    <row r="99" spans="2:8" s="3" customFormat="1" ht="22.5" x14ac:dyDescent="0.2">
      <c r="B99" s="96" t="s">
        <v>271</v>
      </c>
      <c r="C99" s="97" t="s">
        <v>40</v>
      </c>
      <c r="D99" s="149" t="s">
        <v>270</v>
      </c>
      <c r="E99" s="33"/>
      <c r="F99" s="33"/>
      <c r="G99" s="33">
        <v>4805</v>
      </c>
      <c r="H99" s="100">
        <f t="shared" si="1"/>
        <v>4805</v>
      </c>
    </row>
    <row r="100" spans="2:8" s="3" customFormat="1" ht="11.25" x14ac:dyDescent="0.2">
      <c r="B100" s="96" t="s">
        <v>273</v>
      </c>
      <c r="C100" s="97" t="s">
        <v>40</v>
      </c>
      <c r="D100" s="149" t="s">
        <v>272</v>
      </c>
      <c r="E100" s="33"/>
      <c r="F100" s="33"/>
      <c r="G100" s="33">
        <v>31798.12</v>
      </c>
      <c r="H100" s="100">
        <f t="shared" si="1"/>
        <v>31798.12</v>
      </c>
    </row>
    <row r="101" spans="2:8" s="3" customFormat="1" ht="11.25" x14ac:dyDescent="0.2">
      <c r="B101" s="96" t="s">
        <v>275</v>
      </c>
      <c r="C101" s="97" t="s">
        <v>40</v>
      </c>
      <c r="D101" s="149" t="s">
        <v>274</v>
      </c>
      <c r="E101" s="33">
        <v>9553563.2400000002</v>
      </c>
      <c r="F101" s="33"/>
      <c r="G101" s="33">
        <v>1247.8900000000001</v>
      </c>
      <c r="H101" s="100">
        <f t="shared" si="1"/>
        <v>9554811.1300000008</v>
      </c>
    </row>
    <row r="102" spans="2:8" s="3" customFormat="1" ht="11.25" x14ac:dyDescent="0.2">
      <c r="B102" s="96" t="s">
        <v>276</v>
      </c>
      <c r="C102" s="97" t="s">
        <v>40</v>
      </c>
      <c r="D102" s="149" t="s">
        <v>277</v>
      </c>
      <c r="E102" s="33"/>
      <c r="F102" s="33"/>
      <c r="G102" s="33">
        <v>5000</v>
      </c>
      <c r="H102" s="100">
        <f t="shared" si="1"/>
        <v>5000</v>
      </c>
    </row>
    <row r="103" spans="2:8" s="3" customFormat="1" ht="12.2" hidden="1" customHeight="1" x14ac:dyDescent="0.2">
      <c r="B103" s="96"/>
      <c r="C103" s="97"/>
      <c r="D103" s="98"/>
      <c r="E103" s="102"/>
      <c r="F103" s="102"/>
      <c r="G103" s="102"/>
      <c r="H103" s="100"/>
    </row>
    <row r="104" spans="2:8" s="3" customFormat="1" ht="11.25" x14ac:dyDescent="0.2">
      <c r="B104" s="120" t="s">
        <v>250</v>
      </c>
      <c r="C104" s="75" t="s">
        <v>41</v>
      </c>
      <c r="D104" s="76"/>
      <c r="E104" s="103">
        <f>E107+E136</f>
        <v>3061813.94</v>
      </c>
      <c r="F104" s="103">
        <f>F107+F136</f>
        <v>-1635541.44</v>
      </c>
      <c r="G104" s="103">
        <f>G107+G136</f>
        <v>-471966.68</v>
      </c>
      <c r="H104" s="104">
        <f>H107+H136</f>
        <v>954305.82</v>
      </c>
    </row>
    <row r="105" spans="2:8" s="3" customFormat="1" ht="12" x14ac:dyDescent="0.2">
      <c r="B105" s="74" t="s">
        <v>251</v>
      </c>
      <c r="C105" s="75" t="s">
        <v>42</v>
      </c>
      <c r="D105" s="76"/>
      <c r="E105" s="121">
        <f>E17-E54</f>
        <v>3061813.94</v>
      </c>
      <c r="F105" s="121">
        <f>F17-F54</f>
        <v>-1635541.44</v>
      </c>
      <c r="G105" s="121">
        <f>G17-G54</f>
        <v>-471966.68</v>
      </c>
      <c r="H105" s="122">
        <f>H17-H54</f>
        <v>954305.82</v>
      </c>
    </row>
    <row r="106" spans="2:8" s="3" customFormat="1" ht="12" x14ac:dyDescent="0.2">
      <c r="B106" s="74" t="s">
        <v>252</v>
      </c>
      <c r="C106" s="75" t="s">
        <v>43</v>
      </c>
      <c r="D106" s="76"/>
      <c r="E106" s="39"/>
      <c r="F106" s="33"/>
      <c r="G106" s="33"/>
      <c r="H106" s="100">
        <f>SUM(E106:G106)</f>
        <v>0</v>
      </c>
    </row>
    <row r="107" spans="2:8" s="3" customFormat="1" ht="22.5" x14ac:dyDescent="0.2">
      <c r="B107" s="120" t="s">
        <v>253</v>
      </c>
      <c r="C107" s="75" t="s">
        <v>44</v>
      </c>
      <c r="D107" s="76"/>
      <c r="E107" s="106">
        <f>E108+E111+E114+E117+E124+E127+E135</f>
        <v>-80455.69</v>
      </c>
      <c r="F107" s="106">
        <f>F108+F111+F114+F117+F124+F127+F135</f>
        <v>-158796475.47999999</v>
      </c>
      <c r="G107" s="106">
        <f>G108+G111+G114+G117+G124+G127+G135</f>
        <v>106265.26</v>
      </c>
      <c r="H107" s="107">
        <f>H108+H111+H114+H117+H124+H127+H135</f>
        <v>-158770665.91</v>
      </c>
    </row>
    <row r="108" spans="2:8" s="3" customFormat="1" ht="12" x14ac:dyDescent="0.2">
      <c r="B108" s="74" t="s">
        <v>254</v>
      </c>
      <c r="C108" s="75" t="s">
        <v>45</v>
      </c>
      <c r="D108" s="76"/>
      <c r="E108" s="103">
        <f>E109-E110</f>
        <v>0</v>
      </c>
      <c r="F108" s="103">
        <f>F109-F110</f>
        <v>2802909.61</v>
      </c>
      <c r="G108" s="103">
        <f>G109-G110</f>
        <v>44349.66</v>
      </c>
      <c r="H108" s="104">
        <f>H109-H110</f>
        <v>2847259.27</v>
      </c>
    </row>
    <row r="109" spans="2:8" s="3" customFormat="1" ht="22.5" x14ac:dyDescent="0.2">
      <c r="B109" s="123" t="s">
        <v>255</v>
      </c>
      <c r="C109" s="75" t="s">
        <v>46</v>
      </c>
      <c r="D109" s="76" t="s">
        <v>44</v>
      </c>
      <c r="E109" s="33">
        <v>3214714.59</v>
      </c>
      <c r="F109" s="33">
        <v>6025742.5499999998</v>
      </c>
      <c r="G109" s="33">
        <v>347116</v>
      </c>
      <c r="H109" s="100">
        <f>SUM(E109:G109)</f>
        <v>9587573.1400000006</v>
      </c>
    </row>
    <row r="110" spans="2:8" s="3" customFormat="1" ht="11.25" x14ac:dyDescent="0.2">
      <c r="B110" s="123" t="s">
        <v>181</v>
      </c>
      <c r="C110" s="75" t="s">
        <v>47</v>
      </c>
      <c r="D110" s="76" t="s">
        <v>154</v>
      </c>
      <c r="E110" s="33">
        <v>3214714.59</v>
      </c>
      <c r="F110" s="33">
        <v>3222832.94</v>
      </c>
      <c r="G110" s="33">
        <v>302766.34000000003</v>
      </c>
      <c r="H110" s="100">
        <f>SUM(E110:G110)</f>
        <v>6740313.8700000001</v>
      </c>
    </row>
    <row r="111" spans="2:8" s="3" customFormat="1" ht="12" x14ac:dyDescent="0.2">
      <c r="B111" s="74" t="s">
        <v>179</v>
      </c>
      <c r="C111" s="75" t="s">
        <v>49</v>
      </c>
      <c r="D111" s="76"/>
      <c r="E111" s="103">
        <f>E112-E113</f>
        <v>0</v>
      </c>
      <c r="F111" s="103">
        <f>F112-F113</f>
        <v>0</v>
      </c>
      <c r="G111" s="103">
        <f>G112-G113</f>
        <v>0</v>
      </c>
      <c r="H111" s="104">
        <f>H112-H113</f>
        <v>0</v>
      </c>
    </row>
    <row r="112" spans="2:8" s="3" customFormat="1" ht="22.5" x14ac:dyDescent="0.2">
      <c r="B112" s="123" t="s">
        <v>256</v>
      </c>
      <c r="C112" s="75" t="s">
        <v>50</v>
      </c>
      <c r="D112" s="76" t="s">
        <v>45</v>
      </c>
      <c r="E112" s="33"/>
      <c r="F112" s="33"/>
      <c r="G112" s="33"/>
      <c r="H112" s="100">
        <f>SUM(E112:G112)</f>
        <v>0</v>
      </c>
    </row>
    <row r="113" spans="2:10" s="3" customFormat="1" ht="11.25" x14ac:dyDescent="0.2">
      <c r="B113" s="123" t="s">
        <v>182</v>
      </c>
      <c r="C113" s="75" t="s">
        <v>51</v>
      </c>
      <c r="D113" s="76" t="s">
        <v>155</v>
      </c>
      <c r="E113" s="33"/>
      <c r="F113" s="33"/>
      <c r="G113" s="33"/>
      <c r="H113" s="100">
        <f>SUM(E113:G113)</f>
        <v>0</v>
      </c>
    </row>
    <row r="114" spans="2:10" s="3" customFormat="1" ht="12" x14ac:dyDescent="0.2">
      <c r="B114" s="74" t="s">
        <v>180</v>
      </c>
      <c r="C114" s="75" t="s">
        <v>53</v>
      </c>
      <c r="D114" s="76"/>
      <c r="E114" s="103">
        <f>E115-E116</f>
        <v>0</v>
      </c>
      <c r="F114" s="103">
        <f>F115-F116</f>
        <v>-162558705.53999999</v>
      </c>
      <c r="G114" s="103">
        <f>G115-G116</f>
        <v>0</v>
      </c>
      <c r="H114" s="104">
        <f>H115-H116</f>
        <v>-162558705.53999999</v>
      </c>
    </row>
    <row r="115" spans="2:10" s="3" customFormat="1" ht="22.5" x14ac:dyDescent="0.2">
      <c r="B115" s="123" t="s">
        <v>257</v>
      </c>
      <c r="C115" s="75" t="s">
        <v>54</v>
      </c>
      <c r="D115" s="76" t="s">
        <v>49</v>
      </c>
      <c r="E115" s="33"/>
      <c r="F115" s="33"/>
      <c r="G115" s="33"/>
      <c r="H115" s="100">
        <f>SUM(E115:G115)</f>
        <v>0</v>
      </c>
    </row>
    <row r="116" spans="2:10" s="3" customFormat="1" ht="11.25" x14ac:dyDescent="0.2">
      <c r="B116" s="123" t="s">
        <v>183</v>
      </c>
      <c r="C116" s="75" t="s">
        <v>55</v>
      </c>
      <c r="D116" s="76" t="s">
        <v>156</v>
      </c>
      <c r="E116" s="33"/>
      <c r="F116" s="33">
        <v>162558705.53999999</v>
      </c>
      <c r="G116" s="33"/>
      <c r="H116" s="100">
        <f>SUM(E116:G116)</f>
        <v>162558705.53999999</v>
      </c>
    </row>
    <row r="117" spans="2:10" s="3" customFormat="1" ht="12" x14ac:dyDescent="0.2">
      <c r="B117" s="74" t="s">
        <v>184</v>
      </c>
      <c r="C117" s="75" t="s">
        <v>57</v>
      </c>
      <c r="D117" s="76"/>
      <c r="E117" s="103">
        <f>E118-E121</f>
        <v>-80455.69</v>
      </c>
      <c r="F117" s="103">
        <f>F118-F121</f>
        <v>783887.78</v>
      </c>
      <c r="G117" s="103">
        <f>G118-G121</f>
        <v>61915.6</v>
      </c>
      <c r="H117" s="104">
        <f>H118-H121</f>
        <v>765347.69</v>
      </c>
    </row>
    <row r="118" spans="2:10" s="3" customFormat="1" ht="33.75" x14ac:dyDescent="0.2">
      <c r="B118" s="123" t="s">
        <v>258</v>
      </c>
      <c r="C118" s="75" t="s">
        <v>58</v>
      </c>
      <c r="D118" s="76" t="s">
        <v>59</v>
      </c>
      <c r="E118" s="39">
        <v>1298954.04</v>
      </c>
      <c r="F118" s="39">
        <v>2117519.23</v>
      </c>
      <c r="G118" s="39">
        <v>1518308.76</v>
      </c>
      <c r="H118" s="100">
        <f>SUM(E118:G118)</f>
        <v>4934782.03</v>
      </c>
    </row>
    <row r="119" spans="2:10" s="3" customFormat="1" ht="11.25" x14ac:dyDescent="0.2">
      <c r="B119" s="154"/>
      <c r="C119" s="155"/>
      <c r="D119" s="156"/>
      <c r="E119" s="157"/>
      <c r="F119" s="157"/>
      <c r="G119" s="157"/>
      <c r="H119" s="158">
        <f>SUM(E119:G119)</f>
        <v>0</v>
      </c>
      <c r="I119" s="159"/>
      <c r="J119" s="159"/>
    </row>
    <row r="120" spans="2:10" s="3" customFormat="1" ht="11.25" hidden="1" x14ac:dyDescent="0.2">
      <c r="B120" s="96"/>
      <c r="C120" s="97"/>
      <c r="D120" s="98"/>
      <c r="E120" s="102"/>
      <c r="F120" s="102"/>
      <c r="G120" s="102"/>
      <c r="H120" s="100"/>
    </row>
    <row r="121" spans="2:10" s="3" customFormat="1" ht="22.5" x14ac:dyDescent="0.2">
      <c r="B121" s="123" t="s">
        <v>208</v>
      </c>
      <c r="C121" s="75" t="s">
        <v>60</v>
      </c>
      <c r="D121" s="76" t="s">
        <v>61</v>
      </c>
      <c r="E121" s="39">
        <v>1379409.73</v>
      </c>
      <c r="F121" s="39">
        <v>1333631.45</v>
      </c>
      <c r="G121" s="39">
        <v>1456393.16</v>
      </c>
      <c r="H121" s="100">
        <f>SUM(E121:G121)</f>
        <v>4169434.34</v>
      </c>
    </row>
    <row r="122" spans="2:10" s="3" customFormat="1" ht="11.25" x14ac:dyDescent="0.2">
      <c r="B122" s="154"/>
      <c r="C122" s="155"/>
      <c r="D122" s="156"/>
      <c r="E122" s="157"/>
      <c r="F122" s="157"/>
      <c r="G122" s="157"/>
      <c r="H122" s="158">
        <f>SUM(E122:G122)</f>
        <v>0</v>
      </c>
      <c r="I122" s="159"/>
      <c r="J122" s="159"/>
    </row>
    <row r="123" spans="2:10" s="3" customFormat="1" ht="11.25" hidden="1" x14ac:dyDescent="0.2">
      <c r="B123" s="96"/>
      <c r="C123" s="97"/>
      <c r="D123" s="98"/>
      <c r="E123" s="102"/>
      <c r="F123" s="102"/>
      <c r="G123" s="102"/>
      <c r="H123" s="100"/>
    </row>
    <row r="124" spans="2:10" s="3" customFormat="1" ht="12" x14ac:dyDescent="0.2">
      <c r="B124" s="74" t="s">
        <v>206</v>
      </c>
      <c r="C124" s="75" t="s">
        <v>62</v>
      </c>
      <c r="D124" s="76"/>
      <c r="E124" s="103">
        <f>E125-E126</f>
        <v>0</v>
      </c>
      <c r="F124" s="103">
        <f>F125-F126</f>
        <v>190000</v>
      </c>
      <c r="G124" s="103">
        <f>G125-G126</f>
        <v>0</v>
      </c>
      <c r="H124" s="104">
        <f>H125-H126</f>
        <v>190000</v>
      </c>
    </row>
    <row r="125" spans="2:10" s="3" customFormat="1" ht="22.5" x14ac:dyDescent="0.2">
      <c r="B125" s="123" t="s">
        <v>259</v>
      </c>
      <c r="C125" s="75" t="s">
        <v>63</v>
      </c>
      <c r="D125" s="76" t="s">
        <v>209</v>
      </c>
      <c r="E125" s="33"/>
      <c r="F125" s="33">
        <v>242004.99</v>
      </c>
      <c r="G125" s="33"/>
      <c r="H125" s="100">
        <f>SUM(E125:G125)</f>
        <v>242004.99</v>
      </c>
    </row>
    <row r="126" spans="2:10" s="3" customFormat="1" ht="11.25" x14ac:dyDescent="0.2">
      <c r="B126" s="123" t="s">
        <v>207</v>
      </c>
      <c r="C126" s="75" t="s">
        <v>65</v>
      </c>
      <c r="D126" s="76" t="s">
        <v>210</v>
      </c>
      <c r="E126" s="33"/>
      <c r="F126" s="33">
        <v>52004.99</v>
      </c>
      <c r="G126" s="33"/>
      <c r="H126" s="100">
        <f>SUM(E126:G126)</f>
        <v>52004.99</v>
      </c>
    </row>
    <row r="127" spans="2:10" s="3" customFormat="1" ht="24.75" thickBot="1" x14ac:dyDescent="0.25">
      <c r="B127" s="124" t="s">
        <v>185</v>
      </c>
      <c r="C127" s="125" t="s">
        <v>67</v>
      </c>
      <c r="D127" s="126"/>
      <c r="E127" s="127">
        <f>E133-E134</f>
        <v>0</v>
      </c>
      <c r="F127" s="127">
        <f>F133-F134</f>
        <v>0</v>
      </c>
      <c r="G127" s="127">
        <f>G133-G134</f>
        <v>0</v>
      </c>
      <c r="H127" s="128">
        <f>H133-H134</f>
        <v>0</v>
      </c>
    </row>
    <row r="128" spans="2:10" s="3" customFormat="1" ht="11.25" x14ac:dyDescent="0.2">
      <c r="B128" s="90"/>
      <c r="C128" s="90"/>
      <c r="D128" s="90"/>
      <c r="E128" s="90"/>
      <c r="F128" s="90"/>
      <c r="G128" s="90"/>
      <c r="H128" s="129" t="s">
        <v>66</v>
      </c>
    </row>
    <row r="129" spans="2:8" s="3" customFormat="1" ht="12" customHeight="1" x14ac:dyDescent="0.2">
      <c r="B129" s="112"/>
      <c r="C129" s="54" t="s">
        <v>4</v>
      </c>
      <c r="D129" s="164" t="s">
        <v>5</v>
      </c>
      <c r="E129" s="55" t="s">
        <v>6</v>
      </c>
      <c r="F129" s="55" t="s">
        <v>127</v>
      </c>
      <c r="G129" s="56" t="s">
        <v>130</v>
      </c>
      <c r="H129" s="91"/>
    </row>
    <row r="130" spans="2:8" s="3" customFormat="1" ht="12" customHeight="1" x14ac:dyDescent="0.2">
      <c r="B130" s="59" t="s">
        <v>7</v>
      </c>
      <c r="C130" s="59" t="s">
        <v>8</v>
      </c>
      <c r="D130" s="165"/>
      <c r="E130" s="60" t="s">
        <v>9</v>
      </c>
      <c r="F130" s="60" t="s">
        <v>128</v>
      </c>
      <c r="G130" s="61" t="s">
        <v>131</v>
      </c>
      <c r="H130" s="92" t="s">
        <v>10</v>
      </c>
    </row>
    <row r="131" spans="2:8" s="3" customFormat="1" ht="12" customHeight="1" x14ac:dyDescent="0.2">
      <c r="B131" s="113"/>
      <c r="C131" s="114" t="s">
        <v>11</v>
      </c>
      <c r="D131" s="166"/>
      <c r="E131" s="64" t="s">
        <v>12</v>
      </c>
      <c r="F131" s="64" t="s">
        <v>129</v>
      </c>
      <c r="G131" s="115" t="s">
        <v>132</v>
      </c>
      <c r="H131" s="92"/>
    </row>
    <row r="132" spans="2:8" s="3" customFormat="1" ht="12" thickBot="1" x14ac:dyDescent="0.25">
      <c r="B132" s="65">
        <v>1</v>
      </c>
      <c r="C132" s="116">
        <v>2</v>
      </c>
      <c r="D132" s="116">
        <v>3</v>
      </c>
      <c r="E132" s="67">
        <v>4</v>
      </c>
      <c r="F132" s="67">
        <v>5</v>
      </c>
      <c r="G132" s="56" t="s">
        <v>13</v>
      </c>
      <c r="H132" s="91" t="s">
        <v>14</v>
      </c>
    </row>
    <row r="133" spans="2:8" s="3" customFormat="1" ht="22.5" x14ac:dyDescent="0.2">
      <c r="B133" s="130" t="s">
        <v>264</v>
      </c>
      <c r="C133" s="131" t="s">
        <v>175</v>
      </c>
      <c r="D133" s="153" t="s">
        <v>186</v>
      </c>
      <c r="E133" s="51"/>
      <c r="F133" s="51">
        <v>83728156.209999993</v>
      </c>
      <c r="G133" s="51">
        <v>12300196.73</v>
      </c>
      <c r="H133" s="132">
        <f>SUM(E133:G133)</f>
        <v>96028352.939999998</v>
      </c>
    </row>
    <row r="134" spans="2:8" s="3" customFormat="1" ht="11.25" x14ac:dyDescent="0.2">
      <c r="B134" s="133" t="s">
        <v>157</v>
      </c>
      <c r="C134" s="134" t="s">
        <v>176</v>
      </c>
      <c r="D134" s="135" t="s">
        <v>64</v>
      </c>
      <c r="E134" s="49"/>
      <c r="F134" s="49">
        <v>83728156.209999993</v>
      </c>
      <c r="G134" s="49">
        <v>12300196.73</v>
      </c>
      <c r="H134" s="82">
        <f>SUM(E134:G134)</f>
        <v>96028352.939999998</v>
      </c>
    </row>
    <row r="135" spans="2:8" s="3" customFormat="1" ht="12" x14ac:dyDescent="0.2">
      <c r="B135" s="124" t="s">
        <v>187</v>
      </c>
      <c r="C135" s="134" t="s">
        <v>149</v>
      </c>
      <c r="D135" s="135" t="s">
        <v>64</v>
      </c>
      <c r="E135" s="49"/>
      <c r="F135" s="49">
        <v>-14567.33</v>
      </c>
      <c r="G135" s="49"/>
      <c r="H135" s="82">
        <f>SUM(E135:G135)</f>
        <v>-14567.33</v>
      </c>
    </row>
    <row r="136" spans="2:8" s="3" customFormat="1" ht="24" x14ac:dyDescent="0.2">
      <c r="B136" s="136" t="s">
        <v>220</v>
      </c>
      <c r="C136" s="134" t="s">
        <v>48</v>
      </c>
      <c r="D136" s="135"/>
      <c r="E136" s="137">
        <f>E137-E161</f>
        <v>3142269.63</v>
      </c>
      <c r="F136" s="137">
        <f>F137-F161</f>
        <v>157160934.03999999</v>
      </c>
      <c r="G136" s="137">
        <f>G137-G161</f>
        <v>-578231.93999999994</v>
      </c>
      <c r="H136" s="138">
        <f>H137-H161</f>
        <v>159724971.72999999</v>
      </c>
    </row>
    <row r="137" spans="2:8" s="3" customFormat="1" ht="22.5" x14ac:dyDescent="0.2">
      <c r="B137" s="139" t="s">
        <v>221</v>
      </c>
      <c r="C137" s="134" t="s">
        <v>52</v>
      </c>
      <c r="D137" s="135"/>
      <c r="E137" s="140">
        <f>E138+E141+E144+E147+E150+E153</f>
        <v>-1439700</v>
      </c>
      <c r="F137" s="140">
        <f>F138+F141+F144+F147+F150+F153</f>
        <v>171339764.28999999</v>
      </c>
      <c r="G137" s="140">
        <f>G138+G141+G144+G147+G150+G153</f>
        <v>6848377.2599999998</v>
      </c>
      <c r="H137" s="141">
        <f>H138+H141+H144+H147+H150+H153</f>
        <v>176748441.55000001</v>
      </c>
    </row>
    <row r="138" spans="2:8" s="3" customFormat="1" ht="12" x14ac:dyDescent="0.2">
      <c r="B138" s="74" t="s">
        <v>188</v>
      </c>
      <c r="C138" s="134" t="s">
        <v>56</v>
      </c>
      <c r="D138" s="135"/>
      <c r="E138" s="77">
        <f>E139-E140</f>
        <v>0</v>
      </c>
      <c r="F138" s="77">
        <f>F139-F140</f>
        <v>-337238.72</v>
      </c>
      <c r="G138" s="77">
        <f>G139-G140</f>
        <v>-44461.440000000002</v>
      </c>
      <c r="H138" s="78">
        <f>H139-H140</f>
        <v>-381700.16</v>
      </c>
    </row>
    <row r="139" spans="2:8" s="3" customFormat="1" ht="22.5" x14ac:dyDescent="0.2">
      <c r="B139" s="133" t="s">
        <v>261</v>
      </c>
      <c r="C139" s="134" t="s">
        <v>150</v>
      </c>
      <c r="D139" s="135" t="s">
        <v>68</v>
      </c>
      <c r="E139" s="49">
        <v>37812037.039999999</v>
      </c>
      <c r="F139" s="49">
        <v>97487997.959999993</v>
      </c>
      <c r="G139" s="49">
        <v>13998713.48</v>
      </c>
      <c r="H139" s="82">
        <f>SUM(E139:G139)</f>
        <v>149298748.47999999</v>
      </c>
    </row>
    <row r="140" spans="2:8" s="3" customFormat="1" ht="11.25" x14ac:dyDescent="0.2">
      <c r="B140" s="133" t="s">
        <v>189</v>
      </c>
      <c r="C140" s="134" t="s">
        <v>151</v>
      </c>
      <c r="D140" s="135" t="s">
        <v>69</v>
      </c>
      <c r="E140" s="50">
        <v>37812037.039999999</v>
      </c>
      <c r="F140" s="50">
        <v>97825236.680000007</v>
      </c>
      <c r="G140" s="50">
        <v>14043174.92</v>
      </c>
      <c r="H140" s="82">
        <f>SUM(E140:G140)</f>
        <v>149680448.63999999</v>
      </c>
    </row>
    <row r="141" spans="2:8" s="3" customFormat="1" ht="12" x14ac:dyDescent="0.2">
      <c r="B141" s="124" t="s">
        <v>190</v>
      </c>
      <c r="C141" s="134" t="s">
        <v>61</v>
      </c>
      <c r="D141" s="135"/>
      <c r="E141" s="77">
        <f>E142-E143</f>
        <v>0</v>
      </c>
      <c r="F141" s="77">
        <f>F142-F143</f>
        <v>0</v>
      </c>
      <c r="G141" s="77">
        <f>G142-G143</f>
        <v>0</v>
      </c>
      <c r="H141" s="78">
        <f>H142-H143</f>
        <v>0</v>
      </c>
    </row>
    <row r="142" spans="2:8" s="3" customFormat="1" ht="33.75" x14ac:dyDescent="0.2">
      <c r="B142" s="133" t="s">
        <v>224</v>
      </c>
      <c r="C142" s="134" t="s">
        <v>72</v>
      </c>
      <c r="D142" s="135" t="s">
        <v>70</v>
      </c>
      <c r="E142" s="49"/>
      <c r="F142" s="49"/>
      <c r="G142" s="49"/>
      <c r="H142" s="82">
        <f>SUM(E142:G142)</f>
        <v>0</v>
      </c>
    </row>
    <row r="143" spans="2:8" s="3" customFormat="1" ht="22.5" x14ac:dyDescent="0.2">
      <c r="B143" s="133" t="s">
        <v>191</v>
      </c>
      <c r="C143" s="134" t="s">
        <v>74</v>
      </c>
      <c r="D143" s="135" t="s">
        <v>71</v>
      </c>
      <c r="E143" s="50"/>
      <c r="F143" s="50"/>
      <c r="G143" s="50"/>
      <c r="H143" s="82">
        <f>SUM(E143:G143)</f>
        <v>0</v>
      </c>
    </row>
    <row r="144" spans="2:8" s="3" customFormat="1" ht="12" x14ac:dyDescent="0.2">
      <c r="B144" s="74" t="s">
        <v>192</v>
      </c>
      <c r="C144" s="134" t="s">
        <v>148</v>
      </c>
      <c r="D144" s="135"/>
      <c r="E144" s="77">
        <f>E145-E146</f>
        <v>0</v>
      </c>
      <c r="F144" s="77">
        <f>F145-F146</f>
        <v>0</v>
      </c>
      <c r="G144" s="77">
        <f>G145-G146</f>
        <v>0</v>
      </c>
      <c r="H144" s="78">
        <f>H145-H146</f>
        <v>0</v>
      </c>
    </row>
    <row r="145" spans="2:8" s="3" customFormat="1" ht="22.5" x14ac:dyDescent="0.2">
      <c r="B145" s="133" t="s">
        <v>265</v>
      </c>
      <c r="C145" s="134" t="s">
        <v>177</v>
      </c>
      <c r="D145" s="135" t="s">
        <v>73</v>
      </c>
      <c r="E145" s="50"/>
      <c r="F145" s="50"/>
      <c r="G145" s="50"/>
      <c r="H145" s="82">
        <f>SUM(E145:G145)</f>
        <v>0</v>
      </c>
    </row>
    <row r="146" spans="2:8" s="3" customFormat="1" ht="11.25" x14ac:dyDescent="0.2">
      <c r="B146" s="133" t="s">
        <v>193</v>
      </c>
      <c r="C146" s="134" t="s">
        <v>178</v>
      </c>
      <c r="D146" s="135" t="s">
        <v>75</v>
      </c>
      <c r="E146" s="50"/>
      <c r="F146" s="50"/>
      <c r="G146" s="50"/>
      <c r="H146" s="82">
        <f>SUM(E146:G146)</f>
        <v>0</v>
      </c>
    </row>
    <row r="147" spans="2:8" s="3" customFormat="1" ht="12" x14ac:dyDescent="0.2">
      <c r="B147" s="74" t="s">
        <v>194</v>
      </c>
      <c r="C147" s="134" t="s">
        <v>76</v>
      </c>
      <c r="D147" s="135"/>
      <c r="E147" s="77">
        <f>E148-E149</f>
        <v>0</v>
      </c>
      <c r="F147" s="77">
        <f>F148-F149</f>
        <v>0</v>
      </c>
      <c r="G147" s="77">
        <f>G148-G149</f>
        <v>0</v>
      </c>
      <c r="H147" s="78">
        <f>H148-H149</f>
        <v>0</v>
      </c>
    </row>
    <row r="148" spans="2:8" s="3" customFormat="1" ht="22.5" x14ac:dyDescent="0.2">
      <c r="B148" s="133" t="s">
        <v>225</v>
      </c>
      <c r="C148" s="134" t="s">
        <v>77</v>
      </c>
      <c r="D148" s="135" t="s">
        <v>78</v>
      </c>
      <c r="E148" s="49"/>
      <c r="F148" s="49"/>
      <c r="G148" s="49"/>
      <c r="H148" s="82">
        <f>SUM(E148:G148)</f>
        <v>0</v>
      </c>
    </row>
    <row r="149" spans="2:8" s="3" customFormat="1" ht="11.25" x14ac:dyDescent="0.2">
      <c r="B149" s="133" t="s">
        <v>195</v>
      </c>
      <c r="C149" s="134" t="s">
        <v>79</v>
      </c>
      <c r="D149" s="135" t="s">
        <v>80</v>
      </c>
      <c r="E149" s="49"/>
      <c r="F149" s="49"/>
      <c r="G149" s="49"/>
      <c r="H149" s="82">
        <f>SUM(E149:G149)</f>
        <v>0</v>
      </c>
    </row>
    <row r="150" spans="2:8" s="3" customFormat="1" ht="12" x14ac:dyDescent="0.2">
      <c r="B150" s="74" t="s">
        <v>222</v>
      </c>
      <c r="C150" s="134" t="s">
        <v>81</v>
      </c>
      <c r="D150" s="135"/>
      <c r="E150" s="77">
        <f>E151-E152</f>
        <v>0</v>
      </c>
      <c r="F150" s="77">
        <f>F151-F152</f>
        <v>0</v>
      </c>
      <c r="G150" s="77">
        <f>G151-G152</f>
        <v>0</v>
      </c>
      <c r="H150" s="78">
        <f>H151-H152</f>
        <v>0</v>
      </c>
    </row>
    <row r="151" spans="2:8" s="3" customFormat="1" ht="22.5" x14ac:dyDescent="0.2">
      <c r="B151" s="133" t="s">
        <v>226</v>
      </c>
      <c r="C151" s="134" t="s">
        <v>82</v>
      </c>
      <c r="D151" s="135" t="s">
        <v>83</v>
      </c>
      <c r="E151" s="49"/>
      <c r="F151" s="49"/>
      <c r="G151" s="49"/>
      <c r="H151" s="82">
        <f>SUM(E151:G151)</f>
        <v>0</v>
      </c>
    </row>
    <row r="152" spans="2:8" s="3" customFormat="1" ht="11.25" x14ac:dyDescent="0.2">
      <c r="B152" s="133" t="s">
        <v>196</v>
      </c>
      <c r="C152" s="134" t="s">
        <v>84</v>
      </c>
      <c r="D152" s="135" t="s">
        <v>85</v>
      </c>
      <c r="E152" s="49"/>
      <c r="F152" s="49"/>
      <c r="G152" s="49"/>
      <c r="H152" s="82">
        <f>SUM(E152:G152)</f>
        <v>0</v>
      </c>
    </row>
    <row r="153" spans="2:8" s="3" customFormat="1" ht="12" x14ac:dyDescent="0.2">
      <c r="B153" s="74" t="s">
        <v>223</v>
      </c>
      <c r="C153" s="134" t="s">
        <v>86</v>
      </c>
      <c r="D153" s="135"/>
      <c r="E153" s="77">
        <f>E154-E155</f>
        <v>-1439700</v>
      </c>
      <c r="F153" s="77">
        <f>F154-F155</f>
        <v>171677003.00999999</v>
      </c>
      <c r="G153" s="77">
        <f>G154-G155</f>
        <v>6892838.7000000002</v>
      </c>
      <c r="H153" s="78">
        <f>H154-H155</f>
        <v>177130141.71000001</v>
      </c>
    </row>
    <row r="154" spans="2:8" s="3" customFormat="1" ht="22.5" x14ac:dyDescent="0.2">
      <c r="B154" s="133" t="s">
        <v>227</v>
      </c>
      <c r="C154" s="134" t="s">
        <v>87</v>
      </c>
      <c r="D154" s="135" t="s">
        <v>88</v>
      </c>
      <c r="E154" s="49">
        <v>36370522.039999999</v>
      </c>
      <c r="F154" s="49">
        <v>270547176.33999997</v>
      </c>
      <c r="G154" s="49">
        <v>23573477.989999998</v>
      </c>
      <c r="H154" s="82">
        <f>SUM(E154:G154)</f>
        <v>330491176.37</v>
      </c>
    </row>
    <row r="155" spans="2:8" s="3" customFormat="1" ht="12" thickBot="1" x14ac:dyDescent="0.25">
      <c r="B155" s="133" t="s">
        <v>197</v>
      </c>
      <c r="C155" s="142" t="s">
        <v>89</v>
      </c>
      <c r="D155" s="143" t="s">
        <v>90</v>
      </c>
      <c r="E155" s="52">
        <v>37810222.039999999</v>
      </c>
      <c r="F155" s="52">
        <v>98870173.329999998</v>
      </c>
      <c r="G155" s="52">
        <v>16680639.289999999</v>
      </c>
      <c r="H155" s="89">
        <f>SUM(E155:G155)</f>
        <v>153361034.66</v>
      </c>
    </row>
    <row r="156" spans="2:8" s="3" customFormat="1" ht="11.25" x14ac:dyDescent="0.2">
      <c r="B156" s="90"/>
      <c r="C156" s="90"/>
      <c r="D156" s="90"/>
      <c r="E156" s="90"/>
      <c r="F156" s="90"/>
      <c r="G156" s="90"/>
      <c r="H156" s="90" t="s">
        <v>91</v>
      </c>
    </row>
    <row r="157" spans="2:8" s="3" customFormat="1" ht="9.9499999999999993" customHeight="1" x14ac:dyDescent="0.2">
      <c r="B157" s="53"/>
      <c r="C157" s="54" t="s">
        <v>4</v>
      </c>
      <c r="D157" s="164" t="s">
        <v>5</v>
      </c>
      <c r="E157" s="55" t="s">
        <v>6</v>
      </c>
      <c r="F157" s="55" t="s">
        <v>127</v>
      </c>
      <c r="G157" s="56" t="s">
        <v>130</v>
      </c>
      <c r="H157" s="91"/>
    </row>
    <row r="158" spans="2:8" s="3" customFormat="1" ht="12.2" customHeight="1" x14ac:dyDescent="0.2">
      <c r="B158" s="58" t="s">
        <v>7</v>
      </c>
      <c r="C158" s="59" t="s">
        <v>8</v>
      </c>
      <c r="D158" s="165"/>
      <c r="E158" s="60" t="s">
        <v>9</v>
      </c>
      <c r="F158" s="60" t="s">
        <v>128</v>
      </c>
      <c r="G158" s="61" t="s">
        <v>131</v>
      </c>
      <c r="H158" s="92" t="s">
        <v>10</v>
      </c>
    </row>
    <row r="159" spans="2:8" s="3" customFormat="1" ht="11.25" x14ac:dyDescent="0.2">
      <c r="B159" s="63"/>
      <c r="C159" s="59" t="s">
        <v>11</v>
      </c>
      <c r="D159" s="166"/>
      <c r="E159" s="64" t="s">
        <v>12</v>
      </c>
      <c r="F159" s="60" t="s">
        <v>129</v>
      </c>
      <c r="G159" s="61" t="s">
        <v>132</v>
      </c>
      <c r="H159" s="92"/>
    </row>
    <row r="160" spans="2:8" s="3" customFormat="1" ht="12" thickBot="1" x14ac:dyDescent="0.25">
      <c r="B160" s="65">
        <v>1</v>
      </c>
      <c r="C160" s="66">
        <v>2</v>
      </c>
      <c r="D160" s="66">
        <v>3</v>
      </c>
      <c r="E160" s="67">
        <v>4</v>
      </c>
      <c r="F160" s="67">
        <v>5</v>
      </c>
      <c r="G160" s="56" t="s">
        <v>13</v>
      </c>
      <c r="H160" s="91" t="s">
        <v>14</v>
      </c>
    </row>
    <row r="161" spans="2:11" s="3" customFormat="1" ht="11.25" x14ac:dyDescent="0.2">
      <c r="B161" s="144" t="s">
        <v>228</v>
      </c>
      <c r="C161" s="70" t="s">
        <v>68</v>
      </c>
      <c r="D161" s="71"/>
      <c r="E161" s="145">
        <f>E162+E165+E168+E171+E172</f>
        <v>-4581969.63</v>
      </c>
      <c r="F161" s="145">
        <f>F162+F165+F168+F171+F172</f>
        <v>14178830.25</v>
      </c>
      <c r="G161" s="145">
        <f>G162+G165+G168+G171+G172</f>
        <v>7426609.2000000002</v>
      </c>
      <c r="H161" s="146">
        <f>H162+H165+H168+H171+H172</f>
        <v>17023469.82</v>
      </c>
    </row>
    <row r="162" spans="2:11" s="3" customFormat="1" ht="24" x14ac:dyDescent="0.2">
      <c r="B162" s="74" t="s">
        <v>198</v>
      </c>
      <c r="C162" s="75" t="s">
        <v>70</v>
      </c>
      <c r="D162" s="76"/>
      <c r="E162" s="103">
        <f>E163-E164</f>
        <v>0</v>
      </c>
      <c r="F162" s="103">
        <f>F163-F164</f>
        <v>0</v>
      </c>
      <c r="G162" s="103">
        <f>G163-G164</f>
        <v>0</v>
      </c>
      <c r="H162" s="104">
        <f>H163-H164</f>
        <v>0</v>
      </c>
    </row>
    <row r="163" spans="2:11" s="3" customFormat="1" ht="33.75" x14ac:dyDescent="0.2">
      <c r="B163" s="123" t="s">
        <v>230</v>
      </c>
      <c r="C163" s="75" t="s">
        <v>92</v>
      </c>
      <c r="D163" s="76" t="s">
        <v>93</v>
      </c>
      <c r="E163" s="33"/>
      <c r="F163" s="33"/>
      <c r="G163" s="33"/>
      <c r="H163" s="100">
        <f>SUM(E163:G163)</f>
        <v>0</v>
      </c>
    </row>
    <row r="164" spans="2:11" s="3" customFormat="1" ht="22.5" x14ac:dyDescent="0.2">
      <c r="B164" s="123" t="s">
        <v>199</v>
      </c>
      <c r="C164" s="75" t="s">
        <v>94</v>
      </c>
      <c r="D164" s="76" t="s">
        <v>95</v>
      </c>
      <c r="E164" s="33"/>
      <c r="F164" s="33"/>
      <c r="G164" s="33"/>
      <c r="H164" s="100">
        <f>SUM(E164:G164)</f>
        <v>0</v>
      </c>
    </row>
    <row r="165" spans="2:11" s="3" customFormat="1" ht="24" x14ac:dyDescent="0.2">
      <c r="B165" s="74" t="s">
        <v>200</v>
      </c>
      <c r="C165" s="75" t="s">
        <v>73</v>
      </c>
      <c r="D165" s="76"/>
      <c r="E165" s="103">
        <f>E166-E167</f>
        <v>0</v>
      </c>
      <c r="F165" s="103">
        <f>F166-F167</f>
        <v>0</v>
      </c>
      <c r="G165" s="103">
        <f>G166-G167</f>
        <v>0</v>
      </c>
      <c r="H165" s="104">
        <f>H166-H167</f>
        <v>0</v>
      </c>
    </row>
    <row r="166" spans="2:11" s="3" customFormat="1" ht="33.75" x14ac:dyDescent="0.2">
      <c r="B166" s="123" t="s">
        <v>231</v>
      </c>
      <c r="C166" s="75" t="s">
        <v>96</v>
      </c>
      <c r="D166" s="76" t="s">
        <v>97</v>
      </c>
      <c r="E166" s="33"/>
      <c r="F166" s="33"/>
      <c r="G166" s="33"/>
      <c r="H166" s="100">
        <f>SUM(E166:G166)</f>
        <v>0</v>
      </c>
      <c r="I166" s="11"/>
      <c r="J166" s="11"/>
      <c r="K166" s="11"/>
    </row>
    <row r="167" spans="2:11" s="3" customFormat="1" ht="22.5" x14ac:dyDescent="0.2">
      <c r="B167" s="123" t="s">
        <v>201</v>
      </c>
      <c r="C167" s="75" t="s">
        <v>98</v>
      </c>
      <c r="D167" s="76" t="s">
        <v>99</v>
      </c>
      <c r="E167" s="33"/>
      <c r="F167" s="33"/>
      <c r="G167" s="33"/>
      <c r="H167" s="100">
        <f>SUM(E167:G167)</f>
        <v>0</v>
      </c>
      <c r="I167" s="11"/>
      <c r="J167" s="11"/>
      <c r="K167" s="11"/>
    </row>
    <row r="168" spans="2:11" s="3" customFormat="1" ht="12" x14ac:dyDescent="0.2">
      <c r="B168" s="74" t="s">
        <v>229</v>
      </c>
      <c r="C168" s="75" t="s">
        <v>78</v>
      </c>
      <c r="D168" s="76"/>
      <c r="E168" s="103">
        <f>E169-E170</f>
        <v>-3255908.89</v>
      </c>
      <c r="F168" s="103">
        <f>F169-F170</f>
        <v>1515806.17</v>
      </c>
      <c r="G168" s="103">
        <f>G169-G170</f>
        <v>194129.41</v>
      </c>
      <c r="H168" s="104">
        <f>H169-H170</f>
        <v>-1545973.31</v>
      </c>
      <c r="I168" s="45"/>
      <c r="J168" s="11"/>
      <c r="K168" s="11"/>
    </row>
    <row r="169" spans="2:11" s="15" customFormat="1" ht="22.5" x14ac:dyDescent="0.2">
      <c r="B169" s="123" t="s">
        <v>232</v>
      </c>
      <c r="C169" s="75" t="s">
        <v>100</v>
      </c>
      <c r="D169" s="76" t="s">
        <v>101</v>
      </c>
      <c r="E169" s="33">
        <v>38091193.329999998</v>
      </c>
      <c r="F169" s="33">
        <v>106283264.77</v>
      </c>
      <c r="G169" s="33">
        <v>13914264.83</v>
      </c>
      <c r="H169" s="100">
        <f>SUM(E169:G169)</f>
        <v>158288722.93000001</v>
      </c>
    </row>
    <row r="170" spans="2:11" s="15" customFormat="1" ht="11.25" x14ac:dyDescent="0.2">
      <c r="B170" s="123" t="s">
        <v>202</v>
      </c>
      <c r="C170" s="75" t="s">
        <v>102</v>
      </c>
      <c r="D170" s="76" t="s">
        <v>103</v>
      </c>
      <c r="E170" s="33">
        <v>41347102.219999999</v>
      </c>
      <c r="F170" s="33">
        <v>104767458.59999999</v>
      </c>
      <c r="G170" s="33">
        <v>13720135.42</v>
      </c>
      <c r="H170" s="100">
        <f>SUM(E170:G170)</f>
        <v>159834696.24000001</v>
      </c>
    </row>
    <row r="171" spans="2:11" s="15" customFormat="1" ht="12" x14ac:dyDescent="0.2">
      <c r="B171" s="124" t="s">
        <v>152</v>
      </c>
      <c r="C171" s="75" t="s">
        <v>83</v>
      </c>
      <c r="D171" s="76" t="s">
        <v>64</v>
      </c>
      <c r="E171" s="33">
        <v>-1439700</v>
      </c>
      <c r="F171" s="33">
        <v>12816400</v>
      </c>
      <c r="G171" s="33">
        <v>7296675</v>
      </c>
      <c r="H171" s="100">
        <f>SUM(E171:G171)</f>
        <v>18673375</v>
      </c>
    </row>
    <row r="172" spans="2:11" s="15" customFormat="1" ht="12.75" thickBot="1" x14ac:dyDescent="0.25">
      <c r="B172" s="124" t="s">
        <v>153</v>
      </c>
      <c r="C172" s="125" t="s">
        <v>88</v>
      </c>
      <c r="D172" s="147" t="s">
        <v>64</v>
      </c>
      <c r="E172" s="34">
        <v>113639.26</v>
      </c>
      <c r="F172" s="34">
        <v>-153375.92000000001</v>
      </c>
      <c r="G172" s="34">
        <v>-64195.21</v>
      </c>
      <c r="H172" s="111">
        <f>SUM(E172:G172)</f>
        <v>-103931.87</v>
      </c>
      <c r="I172" s="19"/>
      <c r="J172" s="19"/>
      <c r="K172" s="19"/>
    </row>
    <row r="173" spans="2:11" s="15" customFormat="1" ht="11.25" x14ac:dyDescent="0.2">
      <c r="B173" s="28"/>
      <c r="C173" s="30"/>
      <c r="D173" s="42"/>
      <c r="E173" s="43"/>
      <c r="F173" s="43"/>
      <c r="G173" s="43"/>
      <c r="H173" s="44"/>
      <c r="I173" s="19"/>
      <c r="K173" s="19"/>
    </row>
    <row r="174" spans="2:11" s="15" customFormat="1" ht="11.25" x14ac:dyDescent="0.2">
      <c r="B174" s="14" t="s">
        <v>204</v>
      </c>
      <c r="C174" s="163" t="s">
        <v>212</v>
      </c>
      <c r="D174" s="163"/>
      <c r="E174" s="163"/>
      <c r="F174" s="29" t="s">
        <v>117</v>
      </c>
      <c r="G174" s="27"/>
      <c r="H174" s="32" t="s">
        <v>214</v>
      </c>
      <c r="J174" s="19"/>
      <c r="K174" s="19"/>
    </row>
    <row r="175" spans="2:11" s="15" customFormat="1" ht="10.5" customHeight="1" x14ac:dyDescent="0.2">
      <c r="B175" s="16" t="s">
        <v>120</v>
      </c>
      <c r="C175" s="161" t="s">
        <v>119</v>
      </c>
      <c r="D175" s="161"/>
      <c r="E175" s="161"/>
      <c r="G175" s="16" t="s">
        <v>118</v>
      </c>
      <c r="H175" s="31" t="s">
        <v>119</v>
      </c>
      <c r="J175" s="19"/>
      <c r="K175" s="19"/>
    </row>
    <row r="176" spans="2:11" s="15" customFormat="1" ht="30" customHeight="1" x14ac:dyDescent="0.2">
      <c r="B176" s="17"/>
      <c r="C176" s="17"/>
      <c r="D176" s="17"/>
      <c r="G176" s="17"/>
    </row>
    <row r="177" spans="2:10" s="15" customFormat="1" ht="10.5" customHeight="1" x14ac:dyDescent="0.2">
      <c r="B177" s="18" t="s">
        <v>115</v>
      </c>
      <c r="C177" s="162"/>
      <c r="D177" s="162"/>
      <c r="E177" s="162"/>
      <c r="F177" s="162"/>
      <c r="G177" s="162"/>
      <c r="H177" s="162"/>
    </row>
    <row r="178" spans="2:10" s="15" customFormat="1" ht="9.75" customHeight="1" x14ac:dyDescent="0.2">
      <c r="B178" s="19"/>
      <c r="C178" s="161" t="s">
        <v>116</v>
      </c>
      <c r="D178" s="161"/>
      <c r="E178" s="161"/>
      <c r="F178" s="161"/>
      <c r="G178" s="161"/>
      <c r="H178" s="161"/>
    </row>
    <row r="179" spans="2:10" s="15" customFormat="1" ht="18.75" customHeight="1" x14ac:dyDescent="0.2">
      <c r="B179" s="20" t="s">
        <v>121</v>
      </c>
      <c r="C179" s="163"/>
      <c r="D179" s="163"/>
      <c r="E179" s="163"/>
      <c r="F179" s="21"/>
      <c r="G179" s="163"/>
      <c r="H179" s="163"/>
      <c r="I179" s="24"/>
      <c r="J179" s="24"/>
    </row>
    <row r="180" spans="2:10" s="26" customFormat="1" x14ac:dyDescent="0.2">
      <c r="B180" s="20" t="s">
        <v>122</v>
      </c>
      <c r="C180" s="161" t="s">
        <v>123</v>
      </c>
      <c r="D180" s="161"/>
      <c r="E180" s="161"/>
      <c r="F180" s="22" t="s">
        <v>118</v>
      </c>
      <c r="G180" s="161" t="s">
        <v>119</v>
      </c>
      <c r="H180" s="161"/>
    </row>
    <row r="181" spans="2:10" x14ac:dyDescent="0.2">
      <c r="B181" s="14" t="s">
        <v>205</v>
      </c>
      <c r="C181" s="163"/>
      <c r="D181" s="163"/>
      <c r="E181" s="163"/>
      <c r="F181" s="163"/>
      <c r="G181" s="163"/>
      <c r="H181" s="32"/>
    </row>
    <row r="182" spans="2:10" x14ac:dyDescent="0.2">
      <c r="B182" s="16" t="s">
        <v>120</v>
      </c>
      <c r="C182" s="161" t="s">
        <v>123</v>
      </c>
      <c r="D182" s="161"/>
      <c r="E182" s="161"/>
      <c r="F182" s="161" t="s">
        <v>119</v>
      </c>
      <c r="G182" s="161"/>
      <c r="H182" s="16" t="s">
        <v>124</v>
      </c>
    </row>
    <row r="183" spans="2:10" x14ac:dyDescent="0.2">
      <c r="B183" s="17"/>
      <c r="C183" s="17"/>
      <c r="D183" s="17"/>
      <c r="E183" s="15"/>
      <c r="F183" s="15"/>
      <c r="G183" s="17"/>
      <c r="H183" s="17"/>
    </row>
    <row r="184" spans="2:10" ht="14.25" customHeight="1" x14ac:dyDescent="0.2">
      <c r="B184" s="38" t="s">
        <v>104</v>
      </c>
      <c r="C184" s="17"/>
      <c r="D184" s="17"/>
      <c r="E184" s="14"/>
      <c r="F184" s="23"/>
      <c r="G184" s="23"/>
      <c r="H184" s="23"/>
    </row>
    <row r="185" spans="2:10" ht="14.25" customHeight="1" x14ac:dyDescent="0.2">
      <c r="B185" s="38"/>
      <c r="C185" s="17"/>
      <c r="D185" s="17"/>
      <c r="E185" s="14"/>
      <c r="F185" s="23"/>
      <c r="G185" s="23"/>
      <c r="H185" s="23"/>
    </row>
    <row r="186" spans="2:10" ht="13.5" hidden="1" customHeight="1" thickBot="1" x14ac:dyDescent="0.25">
      <c r="B186" s="25"/>
      <c r="C186" s="25"/>
      <c r="D186" s="25"/>
      <c r="E186" s="25"/>
      <c r="F186" s="25"/>
      <c r="G186" s="26"/>
      <c r="H186" s="26"/>
    </row>
    <row r="187" spans="2:10" ht="48.75" hidden="1" customHeight="1" thickTop="1" thickBot="1" x14ac:dyDescent="0.25">
      <c r="C187" s="176"/>
      <c r="D187" s="177"/>
      <c r="E187" s="177"/>
      <c r="F187" s="178" t="s">
        <v>159</v>
      </c>
      <c r="G187" s="178"/>
      <c r="H187" s="179"/>
    </row>
    <row r="188" spans="2:10" ht="13.5" hidden="1" customHeight="1" thickTop="1" thickBot="1" x14ac:dyDescent="0.25"/>
    <row r="189" spans="2:10" ht="15.75" hidden="1" thickTop="1" x14ac:dyDescent="0.2">
      <c r="C189" s="180" t="s">
        <v>160</v>
      </c>
      <c r="D189" s="181"/>
      <c r="E189" s="181"/>
      <c r="F189" s="184"/>
      <c r="G189" s="184"/>
      <c r="H189" s="185"/>
    </row>
    <row r="190" spans="2:10" hidden="1" x14ac:dyDescent="0.2">
      <c r="C190" s="182" t="s">
        <v>161</v>
      </c>
      <c r="D190" s="183"/>
      <c r="E190" s="183"/>
      <c r="F190" s="186"/>
      <c r="G190" s="186"/>
      <c r="H190" s="187"/>
    </row>
    <row r="191" spans="2:10" hidden="1" x14ac:dyDescent="0.2">
      <c r="C191" s="182" t="s">
        <v>158</v>
      </c>
      <c r="D191" s="183"/>
      <c r="E191" s="183"/>
      <c r="F191" s="174"/>
      <c r="G191" s="174"/>
      <c r="H191" s="175"/>
    </row>
    <row r="192" spans="2:10" hidden="1" x14ac:dyDescent="0.2">
      <c r="C192" s="182" t="s">
        <v>162</v>
      </c>
      <c r="D192" s="183"/>
      <c r="E192" s="183"/>
      <c r="F192" s="174"/>
      <c r="G192" s="174"/>
      <c r="H192" s="175"/>
    </row>
    <row r="193" spans="3:8" hidden="1" x14ac:dyDescent="0.2">
      <c r="C193" s="182" t="s">
        <v>163</v>
      </c>
      <c r="D193" s="183"/>
      <c r="E193" s="183"/>
      <c r="F193" s="174"/>
      <c r="G193" s="174"/>
      <c r="H193" s="175"/>
    </row>
    <row r="194" spans="3:8" hidden="1" x14ac:dyDescent="0.2">
      <c r="C194" s="182" t="s">
        <v>164</v>
      </c>
      <c r="D194" s="183"/>
      <c r="E194" s="183"/>
      <c r="F194" s="186"/>
      <c r="G194" s="186"/>
      <c r="H194" s="187"/>
    </row>
    <row r="195" spans="3:8" hidden="1" x14ac:dyDescent="0.2">
      <c r="C195" s="182" t="s">
        <v>165</v>
      </c>
      <c r="D195" s="183"/>
      <c r="E195" s="183"/>
      <c r="F195" s="186"/>
      <c r="G195" s="186"/>
      <c r="H195" s="187"/>
    </row>
    <row r="196" spans="3:8" hidden="1" x14ac:dyDescent="0.2">
      <c r="C196" s="182" t="s">
        <v>166</v>
      </c>
      <c r="D196" s="183"/>
      <c r="E196" s="183"/>
      <c r="F196" s="174"/>
      <c r="G196" s="174"/>
      <c r="H196" s="175"/>
    </row>
    <row r="197" spans="3:8" ht="15.75" hidden="1" thickBot="1" x14ac:dyDescent="0.25">
      <c r="C197" s="188" t="s">
        <v>167</v>
      </c>
      <c r="D197" s="189"/>
      <c r="E197" s="189"/>
      <c r="F197" s="190"/>
      <c r="G197" s="190"/>
      <c r="H197" s="191"/>
    </row>
    <row r="198" spans="3:8" ht="4.5" hidden="1" customHeight="1" thickTop="1" x14ac:dyDescent="0.2">
      <c r="C198" s="192"/>
      <c r="D198" s="192"/>
      <c r="E198" s="192"/>
      <c r="F198" s="193"/>
      <c r="G198" s="193"/>
      <c r="H198" s="193"/>
    </row>
    <row r="199" spans="3:8" hidden="1" x14ac:dyDescent="0.2"/>
  </sheetData>
  <mergeCells count="45">
    <mergeCell ref="C198:E198"/>
    <mergeCell ref="F198:H198"/>
    <mergeCell ref="C194:E194"/>
    <mergeCell ref="C195:E195"/>
    <mergeCell ref="C197:E197"/>
    <mergeCell ref="C196:E196"/>
    <mergeCell ref="F196:H196"/>
    <mergeCell ref="F194:H194"/>
    <mergeCell ref="F195:H195"/>
    <mergeCell ref="F197:H197"/>
    <mergeCell ref="F193:H193"/>
    <mergeCell ref="C187:E187"/>
    <mergeCell ref="F187:H187"/>
    <mergeCell ref="C189:E189"/>
    <mergeCell ref="C191:E191"/>
    <mergeCell ref="C192:E192"/>
    <mergeCell ref="C190:E190"/>
    <mergeCell ref="F189:H189"/>
    <mergeCell ref="F190:H190"/>
    <mergeCell ref="F191:H191"/>
    <mergeCell ref="F192:H192"/>
    <mergeCell ref="C193:E193"/>
    <mergeCell ref="B2:G2"/>
    <mergeCell ref="D13:D15"/>
    <mergeCell ref="D43:D45"/>
    <mergeCell ref="D4:E4"/>
    <mergeCell ref="C8:F9"/>
    <mergeCell ref="C5:F5"/>
    <mergeCell ref="D129:D131"/>
    <mergeCell ref="C7:F7"/>
    <mergeCell ref="C174:E174"/>
    <mergeCell ref="C175:E175"/>
    <mergeCell ref="C6:F6"/>
    <mergeCell ref="D92:D94"/>
    <mergeCell ref="D157:D159"/>
    <mergeCell ref="C182:E182"/>
    <mergeCell ref="C177:H177"/>
    <mergeCell ref="C180:E180"/>
    <mergeCell ref="G179:H179"/>
    <mergeCell ref="G180:H180"/>
    <mergeCell ref="C181:E181"/>
    <mergeCell ref="F181:G181"/>
    <mergeCell ref="C178:H178"/>
    <mergeCell ref="F182:G182"/>
    <mergeCell ref="C179:E179"/>
  </mergeCells>
  <phoneticPr fontId="0" type="noConversion"/>
  <pageMargins left="0.39370078740157483" right="0.31496062992125984" top="0.78740157480314965" bottom="0.39370078740157483" header="0.19685039370078741" footer="0.19685039370078741"/>
  <pageSetup paperSize="9" scale="98" orientation="landscape" blackAndWhite="1" r:id="rId1"/>
  <headerFooter alignWithMargins="0"/>
  <rowBreaks count="5" manualBreakCount="5">
    <brk id="41" max="16383" man="1"/>
    <brk id="90" max="16383" man="1"/>
    <brk id="127" max="16383" man="1"/>
    <brk id="155" max="16383" man="1"/>
    <brk id="185" max="16383" man="1"/>
  </rowBreaks>
  <ignoredErrors>
    <ignoredError sqref="H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0503721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CAO</cp:lastModifiedBy>
  <cp:lastPrinted>2023-04-03T09:17:19Z</cp:lastPrinted>
  <dcterms:created xsi:type="dcterms:W3CDTF">2011-06-24T08:15:11Z</dcterms:created>
  <dcterms:modified xsi:type="dcterms:W3CDTF">2023-04-03T09:17:31Z</dcterms:modified>
</cp:coreProperties>
</file>